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оспитатель\Desktop\"/>
    </mc:Choice>
  </mc:AlternateContent>
  <bookViews>
    <workbookView xWindow="0" yWindow="0" windowWidth="5940" windowHeight="4575"/>
  </bookViews>
  <sheets>
    <sheet name="8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4" i="1" l="1"/>
  <c r="Q54" i="1"/>
  <c r="P54" i="1"/>
  <c r="O54" i="1"/>
  <c r="N54" i="1"/>
  <c r="M54" i="1"/>
  <c r="L54" i="1"/>
  <c r="K54" i="1"/>
  <c r="J54" i="1"/>
  <c r="I54" i="1"/>
  <c r="H54" i="1"/>
  <c r="G54" i="1"/>
  <c r="F53" i="1"/>
  <c r="F52" i="1"/>
  <c r="F50" i="1"/>
  <c r="F49" i="1"/>
  <c r="F48" i="1" s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 s="1"/>
  <c r="F31" i="1"/>
  <c r="C31" i="1"/>
  <c r="F30" i="1"/>
  <c r="C29" i="1"/>
  <c r="F29" i="1" s="1"/>
  <c r="F26" i="1" s="1"/>
  <c r="F28" i="1"/>
  <c r="F27" i="1"/>
  <c r="C27" i="1"/>
  <c r="F25" i="1"/>
  <c r="F24" i="1"/>
  <c r="C24" i="1"/>
  <c r="F23" i="1"/>
  <c r="F54" i="1" s="1"/>
  <c r="R21" i="1"/>
  <c r="R55" i="1" s="1"/>
  <c r="Q21" i="1"/>
  <c r="Q55" i="1" s="1"/>
  <c r="P21" i="1"/>
  <c r="P55" i="1" s="1"/>
  <c r="O21" i="1"/>
  <c r="O55" i="1" s="1"/>
  <c r="N21" i="1"/>
  <c r="N55" i="1" s="1"/>
  <c r="M21" i="1"/>
  <c r="M55" i="1" s="1"/>
  <c r="L21" i="1"/>
  <c r="L55" i="1" s="1"/>
  <c r="K21" i="1"/>
  <c r="K55" i="1" s="1"/>
  <c r="J21" i="1"/>
  <c r="J55" i="1" s="1"/>
  <c r="I21" i="1"/>
  <c r="I55" i="1" s="1"/>
  <c r="H21" i="1"/>
  <c r="H55" i="1" s="1"/>
  <c r="G21" i="1"/>
  <c r="G55" i="1" s="1"/>
  <c r="F20" i="1"/>
  <c r="F19" i="1"/>
  <c r="F18" i="1"/>
  <c r="F17" i="1"/>
  <c r="F16" i="1"/>
  <c r="C14" i="1"/>
  <c r="F14" i="1" s="1"/>
  <c r="F13" i="1"/>
  <c r="F12" i="1"/>
  <c r="F11" i="1"/>
  <c r="F10" i="1"/>
  <c r="F9" i="1"/>
  <c r="F8" i="1"/>
  <c r="F6" i="1"/>
  <c r="F21" i="1" l="1"/>
  <c r="F55" i="1" s="1"/>
</calcChain>
</file>

<file path=xl/sharedStrings.xml><?xml version="1.0" encoding="utf-8"?>
<sst xmlns="http://schemas.openxmlformats.org/spreadsheetml/2006/main" count="91" uniqueCount="85">
  <si>
    <t xml:space="preserve">День:Среда                                                         Неделя: вторая                                                          Сезон: осенне-зимний                                       Возрастная категория: 7-11лет, </t>
  </si>
  <si>
    <t>кол-во</t>
  </si>
  <si>
    <t>цена</t>
  </si>
  <si>
    <t>Пищевые вещества, г</t>
  </si>
  <si>
    <t>Эн.цен.</t>
  </si>
  <si>
    <t>Витамины(мг)</t>
  </si>
  <si>
    <t>Минеральные вещества(мг)</t>
  </si>
  <si>
    <t>№ рец.</t>
  </si>
  <si>
    <t>Прием пищи,наименование блюд</t>
  </si>
  <si>
    <t>масса порции</t>
  </si>
  <si>
    <t xml:space="preserve">цена </t>
  </si>
  <si>
    <t xml:space="preserve">Б     </t>
  </si>
  <si>
    <t xml:space="preserve">Ж </t>
  </si>
  <si>
    <t xml:space="preserve">У </t>
  </si>
  <si>
    <t>ккал</t>
  </si>
  <si>
    <r>
      <rPr>
        <sz val="10"/>
        <color indexed="8"/>
        <rFont val="Times New Roman"/>
        <family val="1"/>
        <charset val="204"/>
      </rPr>
      <t>В</t>
    </r>
    <r>
      <rPr>
        <sz val="8"/>
        <color indexed="8"/>
        <rFont val="Times New Roman"/>
        <family val="1"/>
        <charset val="204"/>
      </rPr>
      <t>1,мг</t>
    </r>
  </si>
  <si>
    <t>С,мг</t>
  </si>
  <si>
    <t>А,мг</t>
  </si>
  <si>
    <t>Е, мг</t>
  </si>
  <si>
    <t>Са, мг</t>
  </si>
  <si>
    <t>Р, мг</t>
  </si>
  <si>
    <t>Mg, мг</t>
  </si>
  <si>
    <t>Fe, мг</t>
  </si>
  <si>
    <t>8 день</t>
  </si>
  <si>
    <t>ЗАВТРАК</t>
  </si>
  <si>
    <t>14 Сб. рец.. 2011</t>
  </si>
  <si>
    <t xml:space="preserve">Масло сливочное </t>
  </si>
  <si>
    <t>масло сливочное 10</t>
  </si>
  <si>
    <t>173 Сб. рец.. 2011</t>
  </si>
  <si>
    <t>Каша вязкая молочная пшенная</t>
  </si>
  <si>
    <t>200/10</t>
  </si>
  <si>
    <t>крупа пшенная 50</t>
  </si>
  <si>
    <t>молоко 100</t>
  </si>
  <si>
    <t>сахар 6</t>
  </si>
  <si>
    <t>масса каши 200</t>
  </si>
  <si>
    <t>15 Сб. рец.. 2011</t>
  </si>
  <si>
    <t>Сыр (порциями)</t>
  </si>
  <si>
    <t>сыр Голандский 20</t>
  </si>
  <si>
    <t>379 Сб. рец.. 2011</t>
  </si>
  <si>
    <t>Какао</t>
  </si>
  <si>
    <t>Какао порошок</t>
  </si>
  <si>
    <t>сахар 20</t>
  </si>
  <si>
    <t>ПР</t>
  </si>
  <si>
    <t>Хлеб пшеничный/ржано-пшен.</t>
  </si>
  <si>
    <t>50/32</t>
  </si>
  <si>
    <t>Итого за завтрак</t>
  </si>
  <si>
    <t>ОБЕД</t>
  </si>
  <si>
    <t>62 Сб. рец. для общ-ых учр. 2011</t>
  </si>
  <si>
    <t>Салат из моркови</t>
  </si>
  <si>
    <t>морковь 80</t>
  </si>
  <si>
    <t>сахар 4</t>
  </si>
  <si>
    <t>113 Сб. рец. для общ-ых учр. 2011</t>
  </si>
  <si>
    <t xml:space="preserve">Суп-лапша домашняя </t>
  </si>
  <si>
    <t>лук репчатый 10</t>
  </si>
  <si>
    <t>масло сливочное 5</t>
  </si>
  <si>
    <t>морковь 10</t>
  </si>
  <si>
    <t>лапша домашняя 20</t>
  </si>
  <si>
    <t>Мясо отварное на порцию супа (курица) 16</t>
  </si>
  <si>
    <t>280 Сб. рец. для общ-ых учр. 2011</t>
  </si>
  <si>
    <t>Фрикадельки мясные в соусе</t>
  </si>
  <si>
    <t>71/50</t>
  </si>
  <si>
    <t>свинина 49</t>
  </si>
  <si>
    <t>хлеб пшеничный 10</t>
  </si>
  <si>
    <t>молоко 3,2%  21</t>
  </si>
  <si>
    <t>лук репчатый  5</t>
  </si>
  <si>
    <t>масло растительное  6,45</t>
  </si>
  <si>
    <t>мука пшеничная 6,45</t>
  </si>
  <si>
    <t>масса п/ф 71</t>
  </si>
  <si>
    <t>масло раст.для жарки  3</t>
  </si>
  <si>
    <t>соус сметанный с томатами: 50</t>
  </si>
  <si>
    <t>сметана 12,5</t>
  </si>
  <si>
    <t>томатная паста 2</t>
  </si>
  <si>
    <t>мука 3,75</t>
  </si>
  <si>
    <t>302 Сб. рец.. 2011</t>
  </si>
  <si>
    <t xml:space="preserve">Каша гречневая рассыпчатая </t>
  </si>
  <si>
    <t>крупа гречневая 85,2</t>
  </si>
  <si>
    <t>348 Сб. рец.. 2011</t>
  </si>
  <si>
    <t>Компот из сухофруктов</t>
  </si>
  <si>
    <t>сухофрукты 20</t>
  </si>
  <si>
    <t>кислота лимонная 0,2</t>
  </si>
  <si>
    <t>70/40</t>
  </si>
  <si>
    <t>338 Сб. рец.. 2011</t>
  </si>
  <si>
    <t xml:space="preserve">Сок фруктовый </t>
  </si>
  <si>
    <t>Итого за обед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</si>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</sst>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"/>
  </numFmts>
  <fonts count="18" x14ac:knownFonts="1">
    <font>
      <sz val="11"/>
      <color theme="1"/>
      <name val="Calibri"/>
      <charset val="204"/>
      <scheme val="minor"/>
    </font>
    <font>
      <i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0" fillId="0" borderId="0"/>
    <xf numFmtId="0" fontId="15" fillId="0" borderId="0"/>
    <xf numFmtId="0" fontId="17" fillId="0" borderId="0"/>
  </cellStyleXfs>
  <cellXfs count="10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 shrinkToFit="1"/>
    </xf>
    <xf numFmtId="0" fontId="9" fillId="2" borderId="1" xfId="1" applyFont="1" applyFill="1" applyBorder="1" applyAlignment="1">
      <alignment horizontal="left" shrinkToFit="1"/>
    </xf>
    <xf numFmtId="0" fontId="3" fillId="2" borderId="1" xfId="1" applyFont="1" applyFill="1" applyBorder="1" applyAlignment="1">
      <alignment horizontal="left" shrinkToFit="1"/>
    </xf>
    <xf numFmtId="0" fontId="4" fillId="2" borderId="1" xfId="1" applyFont="1" applyFill="1" applyBorder="1" applyAlignment="1">
      <alignment horizontal="center" vertical="center" shrinkToFit="1"/>
    </xf>
    <xf numFmtId="164" fontId="9" fillId="3" borderId="1" xfId="1" applyNumberFormat="1" applyFont="1" applyFill="1" applyBorder="1" applyAlignment="1">
      <alignment horizontal="center" vertical="center" shrinkToFit="1"/>
    </xf>
    <xf numFmtId="0" fontId="4" fillId="2" borderId="1" xfId="1" applyNumberFormat="1" applyFont="1" applyFill="1" applyBorder="1" applyAlignment="1">
      <alignment horizontal="center" vertical="center" shrinkToFit="1"/>
    </xf>
    <xf numFmtId="0" fontId="4" fillId="2" borderId="10" xfId="1" applyNumberFormat="1" applyFont="1" applyFill="1" applyBorder="1" applyAlignment="1">
      <alignment horizontal="center" vertical="center" shrinkToFit="1"/>
    </xf>
    <xf numFmtId="0" fontId="2" fillId="2" borderId="11" xfId="1" applyFont="1" applyFill="1" applyBorder="1" applyAlignment="1">
      <alignment horizontal="center" vertical="center" wrapText="1" shrinkToFit="1"/>
    </xf>
    <xf numFmtId="0" fontId="4" fillId="2" borderId="1" xfId="1" applyFont="1" applyFill="1" applyBorder="1" applyAlignment="1">
      <alignment horizontal="left" shrinkToFit="1"/>
    </xf>
    <xf numFmtId="164" fontId="3" fillId="2" borderId="1" xfId="1" applyNumberFormat="1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164" fontId="11" fillId="3" borderId="1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12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left" shrinkToFit="1"/>
    </xf>
    <xf numFmtId="0" fontId="3" fillId="2" borderId="1" xfId="0" applyFont="1" applyFill="1" applyBorder="1" applyAlignment="1">
      <alignment horizontal="left" shrinkToFit="1"/>
    </xf>
    <xf numFmtId="0" fontId="4" fillId="2" borderId="1" xfId="0" applyFont="1" applyFill="1" applyBorder="1" applyAlignment="1">
      <alignment horizontal="center" vertical="center" shrinkToFit="1"/>
    </xf>
    <xf numFmtId="164" fontId="9" fillId="3" borderId="1" xfId="0" applyNumberFormat="1" applyFont="1" applyFill="1" applyBorder="1" applyAlignment="1">
      <alignment horizontal="center" vertical="center" shrinkToFit="1"/>
    </xf>
    <xf numFmtId="0" fontId="4" fillId="2" borderId="1" xfId="0" applyNumberFormat="1" applyFont="1" applyFill="1" applyBorder="1" applyAlignment="1">
      <alignment horizontal="center" vertical="center" shrinkToFit="1"/>
    </xf>
    <xf numFmtId="0" fontId="4" fillId="2" borderId="10" xfId="0" applyNumberFormat="1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left" shrinkToFit="1"/>
    </xf>
    <xf numFmtId="164" fontId="3" fillId="2" borderId="1" xfId="0" applyNumberFormat="1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shrinkToFit="1"/>
    </xf>
    <xf numFmtId="0" fontId="2" fillId="2" borderId="12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  <xf numFmtId="165" fontId="9" fillId="2" borderId="15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164" fontId="12" fillId="2" borderId="7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left" vertical="center" wrapText="1" shrinkToFit="1"/>
    </xf>
    <xf numFmtId="0" fontId="14" fillId="2" borderId="12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left" vertical="center" wrapText="1" shrinkToFit="1"/>
    </xf>
    <xf numFmtId="0" fontId="14" fillId="2" borderId="11" xfId="0" applyFont="1" applyFill="1" applyBorder="1" applyAlignment="1">
      <alignment horizontal="center" vertical="center" wrapText="1" shrinkToFit="1"/>
    </xf>
    <xf numFmtId="0" fontId="14" fillId="2" borderId="12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left" vertical="center" wrapText="1" shrinkToFit="1"/>
    </xf>
    <xf numFmtId="0" fontId="9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/>
    </xf>
    <xf numFmtId="0" fontId="4" fillId="2" borderId="1" xfId="2" applyFont="1" applyFill="1" applyBorder="1" applyAlignment="1">
      <alignment horizontal="left" vertical="center"/>
    </xf>
    <xf numFmtId="0" fontId="4" fillId="2" borderId="16" xfId="2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wrapText="1" shrinkToFit="1"/>
    </xf>
    <xf numFmtId="0" fontId="2" fillId="2" borderId="11" xfId="0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left" vertical="center" shrinkToFit="1"/>
    </xf>
    <xf numFmtId="0" fontId="4" fillId="2" borderId="1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1" xfId="2" applyFont="1" applyFill="1" applyBorder="1" applyAlignment="1">
      <alignment horizontal="left" vertical="center" shrinkToFit="1"/>
    </xf>
    <xf numFmtId="164" fontId="2" fillId="2" borderId="1" xfId="0" applyNumberFormat="1" applyFont="1" applyFill="1" applyBorder="1" applyAlignment="1">
      <alignment horizontal="center" vertical="center" shrinkToFit="1"/>
    </xf>
    <xf numFmtId="0" fontId="3" fillId="2" borderId="1" xfId="2" applyFont="1" applyFill="1" applyBorder="1" applyAlignment="1">
      <alignment horizontal="left" vertical="center" shrinkToFit="1"/>
    </xf>
    <xf numFmtId="0" fontId="6" fillId="2" borderId="5" xfId="1" applyFont="1" applyFill="1" applyBorder="1" applyAlignment="1">
      <alignment horizontal="center" vertical="center" wrapText="1" shrinkToFit="1"/>
    </xf>
    <xf numFmtId="0" fontId="9" fillId="2" borderId="1" xfId="1" applyFont="1" applyFill="1" applyBorder="1" applyAlignment="1">
      <alignment vertical="top" wrapText="1" shrinkToFit="1"/>
    </xf>
    <xf numFmtId="0" fontId="3" fillId="2" borderId="1" xfId="1" applyFont="1" applyFill="1" applyBorder="1" applyAlignment="1">
      <alignment vertical="top" wrapText="1" shrinkToFit="1"/>
    </xf>
    <xf numFmtId="0" fontId="0" fillId="0" borderId="0" xfId="0" applyBorder="1"/>
    <xf numFmtId="0" fontId="9" fillId="2" borderId="15" xfId="0" applyFont="1" applyFill="1" applyBorder="1" applyAlignment="1">
      <alignment horizontal="center" vertical="center" wrapText="1"/>
    </xf>
    <xf numFmtId="165" fontId="9" fillId="2" borderId="17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center" vertical="center"/>
    </xf>
    <xf numFmtId="164" fontId="11" fillId="4" borderId="19" xfId="0" applyNumberFormat="1" applyFont="1" applyFill="1" applyBorder="1" applyAlignment="1">
      <alignment horizontal="center" vertical="center"/>
    </xf>
    <xf numFmtId="165" fontId="9" fillId="2" borderId="19" xfId="0" applyNumberFormat="1" applyFont="1" applyFill="1" applyBorder="1" applyAlignment="1">
      <alignment horizontal="center" vertical="center"/>
    </xf>
    <xf numFmtId="165" fontId="9" fillId="2" borderId="20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 vertical="center"/>
    </xf>
    <xf numFmtId="164" fontId="11" fillId="2" borderId="16" xfId="0" applyNumberFormat="1" applyFont="1" applyFill="1" applyBorder="1" applyAlignment="1">
      <alignment horizontal="center" vertical="center"/>
    </xf>
    <xf numFmtId="10" fontId="11" fillId="2" borderId="16" xfId="0" applyNumberFormat="1" applyFont="1" applyFill="1" applyBorder="1" applyAlignment="1">
      <alignment horizontal="center" vertical="center"/>
    </xf>
    <xf numFmtId="165" fontId="9" fillId="2" borderId="16" xfId="0" applyNumberFormat="1" applyFont="1" applyFill="1" applyBorder="1" applyAlignment="1">
      <alignment horizontal="center" vertical="center"/>
    </xf>
    <xf numFmtId="165" fontId="9" fillId="2" borderId="21" xfId="0" applyNumberFormat="1" applyFont="1" applyFill="1" applyBorder="1" applyAlignment="1">
      <alignment horizontal="center" vertical="center"/>
    </xf>
    <xf numFmtId="165" fontId="9" fillId="2" borderId="22" xfId="0" applyNumberFormat="1" applyFont="1" applyFill="1" applyBorder="1" applyAlignment="1">
      <alignment horizontal="center" vertical="center"/>
    </xf>
    <xf numFmtId="165" fontId="9" fillId="2" borderId="23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_Гимназия Меню(кал.)" xfId="2"/>
    <cellStyle name="Обычный_Счет-фактура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tabSelected="1" zoomScale="89" zoomScaleNormal="89" workbookViewId="0">
      <selection sqref="A1:R55"/>
    </sheetView>
  </sheetViews>
  <sheetFormatPr defaultColWidth="9" defaultRowHeight="15" x14ac:dyDescent="0.25"/>
  <cols>
    <col min="2" max="2" width="42.42578125" customWidth="1"/>
    <col min="3" max="3" width="7.7109375" customWidth="1"/>
    <col min="4" max="4" width="9.42578125" customWidth="1"/>
    <col min="6" max="6" width="10.7109375" customWidth="1"/>
  </cols>
  <sheetData>
    <row r="1" spans="1:18" ht="60" x14ac:dyDescent="0.25">
      <c r="A1" s="1"/>
      <c r="B1" s="1" t="s">
        <v>0</v>
      </c>
      <c r="C1" s="2" t="s">
        <v>1</v>
      </c>
      <c r="D1" s="2" t="s">
        <v>2</v>
      </c>
      <c r="E1" s="3" t="s">
        <v>3</v>
      </c>
      <c r="F1" s="4"/>
      <c r="G1" s="4"/>
      <c r="H1" s="4"/>
      <c r="I1" s="5"/>
      <c r="J1" s="1" t="s">
        <v>4</v>
      </c>
      <c r="K1" s="3" t="s">
        <v>5</v>
      </c>
      <c r="L1" s="4"/>
      <c r="M1" s="4"/>
      <c r="N1" s="5"/>
      <c r="O1" s="3" t="s">
        <v>6</v>
      </c>
      <c r="P1" s="4"/>
      <c r="Q1" s="4"/>
      <c r="R1" s="5"/>
    </row>
    <row r="2" spans="1:18" ht="25.5" x14ac:dyDescent="0.25">
      <c r="A2" s="6" t="s">
        <v>7</v>
      </c>
      <c r="B2" s="7" t="s">
        <v>8</v>
      </c>
      <c r="C2" s="7"/>
      <c r="D2" s="7"/>
      <c r="E2" s="8" t="s">
        <v>9</v>
      </c>
      <c r="F2" s="9" t="s">
        <v>10</v>
      </c>
      <c r="G2" s="7" t="s">
        <v>11</v>
      </c>
      <c r="H2" s="7" t="s">
        <v>12</v>
      </c>
      <c r="I2" s="7" t="s">
        <v>13</v>
      </c>
      <c r="J2" s="10" t="s">
        <v>14</v>
      </c>
      <c r="K2" s="8" t="s">
        <v>15</v>
      </c>
      <c r="L2" s="8" t="s">
        <v>16</v>
      </c>
      <c r="M2" s="8" t="s">
        <v>17</v>
      </c>
      <c r="N2" s="8" t="s">
        <v>18</v>
      </c>
      <c r="O2" s="8" t="s">
        <v>19</v>
      </c>
      <c r="P2" s="8" t="s">
        <v>20</v>
      </c>
      <c r="Q2" s="8" t="s">
        <v>21</v>
      </c>
      <c r="R2" s="8" t="s">
        <v>22</v>
      </c>
    </row>
    <row r="3" spans="1:18" x14ac:dyDescent="0.25">
      <c r="A3" s="6">
        <v>1</v>
      </c>
      <c r="B3" s="11">
        <v>2</v>
      </c>
      <c r="C3" s="11"/>
      <c r="D3" s="11"/>
      <c r="E3" s="12">
        <v>3</v>
      </c>
      <c r="F3" s="13">
        <v>4</v>
      </c>
      <c r="G3" s="11">
        <v>5</v>
      </c>
      <c r="H3" s="11">
        <v>6</v>
      </c>
      <c r="I3" s="11">
        <v>7</v>
      </c>
      <c r="J3" s="11">
        <v>8</v>
      </c>
      <c r="K3" s="12">
        <v>9</v>
      </c>
      <c r="L3" s="12">
        <v>10</v>
      </c>
      <c r="M3" s="12">
        <v>11</v>
      </c>
      <c r="N3" s="12">
        <v>12</v>
      </c>
      <c r="O3" s="12">
        <v>13</v>
      </c>
      <c r="P3" s="12">
        <v>14</v>
      </c>
      <c r="Q3" s="12">
        <v>15</v>
      </c>
      <c r="R3" s="12">
        <v>16</v>
      </c>
    </row>
    <row r="4" spans="1:18" ht="16.5" thickBot="1" x14ac:dyDescent="0.3">
      <c r="A4" s="14"/>
      <c r="B4" s="15" t="s">
        <v>23</v>
      </c>
      <c r="C4" s="15"/>
      <c r="D4" s="15"/>
      <c r="E4" s="16"/>
      <c r="F4" s="17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 ht="15.75" x14ac:dyDescent="0.25">
      <c r="A5" s="18"/>
      <c r="B5" s="19" t="s">
        <v>24</v>
      </c>
      <c r="C5" s="19"/>
      <c r="D5" s="19"/>
      <c r="E5" s="20"/>
      <c r="F5" s="21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2"/>
    </row>
    <row r="6" spans="1:18" ht="15.75" x14ac:dyDescent="0.25">
      <c r="A6" s="23" t="s">
        <v>25</v>
      </c>
      <c r="B6" s="24" t="s">
        <v>26</v>
      </c>
      <c r="C6" s="25">
        <v>10</v>
      </c>
      <c r="D6" s="25">
        <v>0.54930000000000001</v>
      </c>
      <c r="E6" s="26">
        <v>10</v>
      </c>
      <c r="F6" s="27">
        <f>C6*D6</f>
        <v>5.4930000000000003</v>
      </c>
      <c r="G6" s="28">
        <v>0.1</v>
      </c>
      <c r="H6" s="28">
        <v>7.2</v>
      </c>
      <c r="I6" s="28">
        <v>0.1</v>
      </c>
      <c r="J6" s="28">
        <v>66</v>
      </c>
      <c r="K6" s="28">
        <v>0.1</v>
      </c>
      <c r="L6" s="28">
        <v>0</v>
      </c>
      <c r="M6" s="28">
        <v>0.04</v>
      </c>
      <c r="N6" s="28">
        <v>0.1</v>
      </c>
      <c r="O6" s="28">
        <v>2</v>
      </c>
      <c r="P6" s="28">
        <v>3</v>
      </c>
      <c r="Q6" s="28">
        <v>0</v>
      </c>
      <c r="R6" s="29">
        <v>0</v>
      </c>
    </row>
    <row r="7" spans="1:18" ht="15.75" x14ac:dyDescent="0.25">
      <c r="A7" s="30"/>
      <c r="B7" s="31" t="s">
        <v>27</v>
      </c>
      <c r="C7" s="31"/>
      <c r="D7" s="31"/>
      <c r="E7" s="26"/>
      <c r="F7" s="32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9"/>
    </row>
    <row r="8" spans="1:18" ht="15.75" x14ac:dyDescent="0.25">
      <c r="A8" s="33" t="s">
        <v>28</v>
      </c>
      <c r="B8" s="34" t="s">
        <v>29</v>
      </c>
      <c r="C8" s="34"/>
      <c r="D8" s="34"/>
      <c r="E8" s="10" t="s">
        <v>30</v>
      </c>
      <c r="F8" s="35">
        <f>SUM(F9:F13)</f>
        <v>22.4285</v>
      </c>
      <c r="G8" s="10">
        <v>8.6</v>
      </c>
      <c r="H8" s="10">
        <v>11.05</v>
      </c>
      <c r="I8" s="10">
        <v>33.229999999999997</v>
      </c>
      <c r="J8" s="10">
        <v>286</v>
      </c>
      <c r="K8" s="10">
        <v>0.12</v>
      </c>
      <c r="L8" s="10">
        <v>0.86</v>
      </c>
      <c r="M8" s="10">
        <v>0.05</v>
      </c>
      <c r="N8" s="10">
        <v>0</v>
      </c>
      <c r="O8" s="10">
        <v>146</v>
      </c>
      <c r="P8" s="10">
        <v>221</v>
      </c>
      <c r="Q8" s="10">
        <v>44.21</v>
      </c>
      <c r="R8" s="36">
        <v>2.31</v>
      </c>
    </row>
    <row r="9" spans="1:18" ht="15.75" x14ac:dyDescent="0.25">
      <c r="A9" s="37"/>
      <c r="B9" s="38" t="s">
        <v>31</v>
      </c>
      <c r="C9" s="38">
        <v>50</v>
      </c>
      <c r="D9" s="38">
        <v>9.6670000000000006E-2</v>
      </c>
      <c r="E9" s="10"/>
      <c r="F9" s="39">
        <f>C9*D9</f>
        <v>4.8334999999999999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36"/>
    </row>
    <row r="10" spans="1:18" ht="15.75" x14ac:dyDescent="0.25">
      <c r="A10" s="37"/>
      <c r="B10" s="38" t="s">
        <v>32</v>
      </c>
      <c r="C10" s="38">
        <v>100</v>
      </c>
      <c r="D10" s="38">
        <v>0.1188</v>
      </c>
      <c r="E10" s="10"/>
      <c r="F10" s="39">
        <f t="shared" ref="F10:F13" si="0">C10*D10</f>
        <v>11.88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36"/>
    </row>
    <row r="11" spans="1:18" ht="15.75" x14ac:dyDescent="0.25">
      <c r="A11" s="37"/>
      <c r="B11" s="38" t="s">
        <v>33</v>
      </c>
      <c r="C11" s="38">
        <v>6</v>
      </c>
      <c r="D11" s="38">
        <v>3.6999999999999998E-2</v>
      </c>
      <c r="E11" s="10"/>
      <c r="F11" s="39">
        <f t="shared" si="0"/>
        <v>0.22199999999999998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36"/>
    </row>
    <row r="12" spans="1:18" ht="15.75" x14ac:dyDescent="0.25">
      <c r="A12" s="37"/>
      <c r="B12" s="40" t="s">
        <v>34</v>
      </c>
      <c r="C12" s="40"/>
      <c r="D12" s="40"/>
      <c r="E12" s="10"/>
      <c r="F12" s="39">
        <f t="shared" si="0"/>
        <v>0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36"/>
    </row>
    <row r="13" spans="1:18" ht="15.75" x14ac:dyDescent="0.25">
      <c r="A13" s="37"/>
      <c r="B13" s="38" t="s">
        <v>27</v>
      </c>
      <c r="C13" s="38">
        <v>10</v>
      </c>
      <c r="D13" s="38">
        <v>0.54930000000000001</v>
      </c>
      <c r="E13" s="10"/>
      <c r="F13" s="39">
        <f t="shared" si="0"/>
        <v>5.4930000000000003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36"/>
    </row>
    <row r="14" spans="1:18" ht="15.75" x14ac:dyDescent="0.25">
      <c r="A14" s="41" t="s">
        <v>35</v>
      </c>
      <c r="B14" s="42" t="s">
        <v>36</v>
      </c>
      <c r="C14" s="43">
        <f>20*1.1</f>
        <v>22</v>
      </c>
      <c r="D14" s="43">
        <v>0.64739999999999998</v>
      </c>
      <c r="E14" s="44">
        <v>20</v>
      </c>
      <c r="F14" s="45">
        <f>C14*D14</f>
        <v>14.242799999999999</v>
      </c>
      <c r="G14" s="46">
        <v>5.3</v>
      </c>
      <c r="H14" s="46">
        <v>5.3</v>
      </c>
      <c r="I14" s="46">
        <v>0</v>
      </c>
      <c r="J14" s="46">
        <v>70</v>
      </c>
      <c r="K14" s="46">
        <v>6.0000000000000001E-3</v>
      </c>
      <c r="L14" s="46">
        <v>0.14000000000000001</v>
      </c>
      <c r="M14" s="46">
        <v>0.04</v>
      </c>
      <c r="N14" s="46">
        <v>0.4</v>
      </c>
      <c r="O14" s="46">
        <v>200</v>
      </c>
      <c r="P14" s="46">
        <v>120</v>
      </c>
      <c r="Q14" s="46">
        <v>11</v>
      </c>
      <c r="R14" s="47">
        <v>0.03</v>
      </c>
    </row>
    <row r="15" spans="1:18" ht="15.75" x14ac:dyDescent="0.25">
      <c r="A15" s="48"/>
      <c r="B15" s="49" t="s">
        <v>37</v>
      </c>
      <c r="C15" s="49"/>
      <c r="D15" s="49"/>
      <c r="E15" s="44"/>
      <c r="F15" s="50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7"/>
    </row>
    <row r="16" spans="1:18" ht="15.75" x14ac:dyDescent="0.25">
      <c r="A16" s="41" t="s">
        <v>38</v>
      </c>
      <c r="B16" s="51" t="s">
        <v>39</v>
      </c>
      <c r="C16" s="51"/>
      <c r="D16" s="51"/>
      <c r="E16" s="44">
        <v>200</v>
      </c>
      <c r="F16" s="45">
        <f>SUM(F17:F19)</f>
        <v>15.786650000000002</v>
      </c>
      <c r="G16" s="46">
        <v>3.17</v>
      </c>
      <c r="H16" s="46">
        <v>2.68</v>
      </c>
      <c r="I16" s="46">
        <v>15.95</v>
      </c>
      <c r="J16" s="46">
        <v>100.6</v>
      </c>
      <c r="K16" s="46">
        <v>0.04</v>
      </c>
      <c r="L16" s="46">
        <v>1.3</v>
      </c>
      <c r="M16" s="46">
        <v>0.02</v>
      </c>
      <c r="N16" s="46">
        <v>0</v>
      </c>
      <c r="O16" s="46">
        <v>125.78</v>
      </c>
      <c r="P16" s="46">
        <v>90</v>
      </c>
      <c r="Q16" s="46">
        <v>14</v>
      </c>
      <c r="R16" s="47">
        <v>0.13</v>
      </c>
    </row>
    <row r="17" spans="1:18" ht="15.75" x14ac:dyDescent="0.25">
      <c r="A17" s="52"/>
      <c r="B17" s="53" t="s">
        <v>40</v>
      </c>
      <c r="C17" s="53">
        <v>5</v>
      </c>
      <c r="D17" s="53">
        <v>0.63332999999999995</v>
      </c>
      <c r="E17" s="44"/>
      <c r="F17" s="50">
        <f>C17*D17</f>
        <v>3.1666499999999997</v>
      </c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7"/>
    </row>
    <row r="18" spans="1:18" ht="15.75" x14ac:dyDescent="0.25">
      <c r="A18" s="52"/>
      <c r="B18" s="53" t="s">
        <v>41</v>
      </c>
      <c r="C18" s="53">
        <v>20</v>
      </c>
      <c r="D18" s="53">
        <v>3.6999999999999998E-2</v>
      </c>
      <c r="E18" s="44"/>
      <c r="F18" s="50">
        <f t="shared" ref="F18:F19" si="1">C18*D18</f>
        <v>0.74</v>
      </c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7"/>
    </row>
    <row r="19" spans="1:18" ht="15.75" x14ac:dyDescent="0.25">
      <c r="A19" s="48"/>
      <c r="B19" s="53" t="s">
        <v>32</v>
      </c>
      <c r="C19" s="53">
        <v>100</v>
      </c>
      <c r="D19" s="53">
        <v>0.1188</v>
      </c>
      <c r="E19" s="44"/>
      <c r="F19" s="50">
        <f t="shared" si="1"/>
        <v>11.88</v>
      </c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7"/>
    </row>
    <row r="20" spans="1:18" ht="16.5" thickBot="1" x14ac:dyDescent="0.3">
      <c r="A20" s="54" t="s">
        <v>42</v>
      </c>
      <c r="B20" s="42" t="s">
        <v>43</v>
      </c>
      <c r="C20" s="43">
        <v>50</v>
      </c>
      <c r="D20" s="43">
        <v>5.6169999999999998E-2</v>
      </c>
      <c r="E20" s="44" t="s">
        <v>44</v>
      </c>
      <c r="F20" s="45">
        <f>C20*D20</f>
        <v>2.8085</v>
      </c>
      <c r="G20" s="46">
        <v>6.45</v>
      </c>
      <c r="H20" s="46">
        <v>1.1000000000000001</v>
      </c>
      <c r="I20" s="46">
        <v>35</v>
      </c>
      <c r="J20" s="46">
        <v>173</v>
      </c>
      <c r="K20" s="46">
        <v>0.2</v>
      </c>
      <c r="L20" s="46">
        <v>0</v>
      </c>
      <c r="M20" s="46">
        <v>0</v>
      </c>
      <c r="N20" s="46">
        <v>1.4</v>
      </c>
      <c r="O20" s="46">
        <v>26.3</v>
      </c>
      <c r="P20" s="46">
        <v>148.19999999999999</v>
      </c>
      <c r="Q20" s="46">
        <v>44.65</v>
      </c>
      <c r="R20" s="47">
        <v>2.1800000000000002</v>
      </c>
    </row>
    <row r="21" spans="1:18" ht="16.5" thickBot="1" x14ac:dyDescent="0.3">
      <c r="A21" s="55"/>
      <c r="B21" s="56" t="s">
        <v>45</v>
      </c>
      <c r="C21" s="56"/>
      <c r="D21" s="56"/>
      <c r="E21" s="57"/>
      <c r="F21" s="58">
        <f>F6+F8+F14+F16+F20</f>
        <v>60.759450000000001</v>
      </c>
      <c r="G21" s="59">
        <f>SUM(G6:G20)</f>
        <v>23.62</v>
      </c>
      <c r="H21" s="59">
        <f t="shared" ref="H21:R21" si="2">SUM(H6:H20)</f>
        <v>27.330000000000002</v>
      </c>
      <c r="I21" s="59">
        <f t="shared" si="2"/>
        <v>84.28</v>
      </c>
      <c r="J21" s="59">
        <f t="shared" si="2"/>
        <v>695.6</v>
      </c>
      <c r="K21" s="59">
        <f t="shared" si="2"/>
        <v>0.46600000000000003</v>
      </c>
      <c r="L21" s="59">
        <f t="shared" si="2"/>
        <v>2.2999999999999998</v>
      </c>
      <c r="M21" s="59">
        <f t="shared" si="2"/>
        <v>0.15</v>
      </c>
      <c r="N21" s="59">
        <f t="shared" si="2"/>
        <v>1.9</v>
      </c>
      <c r="O21" s="59">
        <f t="shared" si="2"/>
        <v>500.08</v>
      </c>
      <c r="P21" s="59">
        <f t="shared" si="2"/>
        <v>582.20000000000005</v>
      </c>
      <c r="Q21" s="59">
        <f t="shared" si="2"/>
        <v>113.86000000000001</v>
      </c>
      <c r="R21" s="59">
        <f t="shared" si="2"/>
        <v>4.6500000000000004</v>
      </c>
    </row>
    <row r="22" spans="1:18" ht="15.75" x14ac:dyDescent="0.25">
      <c r="A22" s="18"/>
      <c r="B22" s="60" t="s">
        <v>46</v>
      </c>
      <c r="C22" s="60"/>
      <c r="D22" s="60"/>
      <c r="E22" s="20"/>
      <c r="F22" s="61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2"/>
    </row>
    <row r="23" spans="1:18" ht="15.75" x14ac:dyDescent="0.25">
      <c r="A23" s="33" t="s">
        <v>47</v>
      </c>
      <c r="B23" s="34" t="s">
        <v>48</v>
      </c>
      <c r="C23" s="34"/>
      <c r="D23" s="34"/>
      <c r="E23" s="10">
        <v>80</v>
      </c>
      <c r="F23" s="35">
        <f>F24+F25</f>
        <v>6.5127999999999995</v>
      </c>
      <c r="G23" s="10">
        <v>1.25</v>
      </c>
      <c r="H23" s="10">
        <v>0.1</v>
      </c>
      <c r="I23" s="10">
        <v>11.61</v>
      </c>
      <c r="J23" s="10">
        <v>52.3</v>
      </c>
      <c r="K23" s="10">
        <v>0.06</v>
      </c>
      <c r="L23" s="10">
        <v>4.8</v>
      </c>
      <c r="M23" s="10">
        <v>1.8</v>
      </c>
      <c r="N23" s="10">
        <v>0.66700000000000004</v>
      </c>
      <c r="O23" s="10">
        <v>25.76</v>
      </c>
      <c r="P23" s="10">
        <v>52.8</v>
      </c>
      <c r="Q23" s="10">
        <v>36</v>
      </c>
      <c r="R23" s="36">
        <v>7.0000000000000007E-2</v>
      </c>
    </row>
    <row r="24" spans="1:18" ht="15.75" x14ac:dyDescent="0.25">
      <c r="A24" s="62"/>
      <c r="B24" s="38" t="s">
        <v>49</v>
      </c>
      <c r="C24" s="38">
        <f>80*1.3</f>
        <v>104</v>
      </c>
      <c r="D24" s="38">
        <v>6.1199999999999997E-2</v>
      </c>
      <c r="E24" s="10"/>
      <c r="F24" s="39">
        <f>C24*D24</f>
        <v>6.3647999999999998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36"/>
    </row>
    <row r="25" spans="1:18" ht="15.75" x14ac:dyDescent="0.25">
      <c r="A25" s="63"/>
      <c r="B25" s="38" t="s">
        <v>50</v>
      </c>
      <c r="C25" s="38">
        <v>4</v>
      </c>
      <c r="D25" s="38">
        <v>3.6999999999999998E-2</v>
      </c>
      <c r="E25" s="10"/>
      <c r="F25" s="39">
        <f>C25*D25</f>
        <v>0.14799999999999999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36"/>
    </row>
    <row r="26" spans="1:18" ht="15.75" x14ac:dyDescent="0.25">
      <c r="A26" s="64" t="s">
        <v>51</v>
      </c>
      <c r="B26" s="65" t="s">
        <v>52</v>
      </c>
      <c r="C26" s="65"/>
      <c r="D26" s="65"/>
      <c r="E26" s="44">
        <v>250</v>
      </c>
      <c r="F26" s="45">
        <f>SUM(F27:F30)</f>
        <v>6.3644999999999996</v>
      </c>
      <c r="G26" s="46">
        <v>5.2</v>
      </c>
      <c r="H26" s="46">
        <v>6.6</v>
      </c>
      <c r="I26" s="46">
        <v>14.8</v>
      </c>
      <c r="J26" s="46">
        <v>85</v>
      </c>
      <c r="K26" s="46">
        <v>0.05</v>
      </c>
      <c r="L26" s="46">
        <v>0.5</v>
      </c>
      <c r="M26" s="46">
        <v>12.5</v>
      </c>
      <c r="N26" s="46">
        <v>0.75</v>
      </c>
      <c r="O26" s="46">
        <v>28.55</v>
      </c>
      <c r="P26" s="46">
        <v>38.5</v>
      </c>
      <c r="Q26" s="46">
        <v>10.7</v>
      </c>
      <c r="R26" s="47">
        <v>0.65</v>
      </c>
    </row>
    <row r="27" spans="1:18" ht="15.75" x14ac:dyDescent="0.25">
      <c r="A27" s="66"/>
      <c r="B27" s="67" t="s">
        <v>53</v>
      </c>
      <c r="C27" s="67">
        <f>10*1.2</f>
        <v>12</v>
      </c>
      <c r="D27" s="67">
        <v>4.3200000000000002E-2</v>
      </c>
      <c r="E27" s="44"/>
      <c r="F27" s="50">
        <f>C27*D27</f>
        <v>0.51839999999999997</v>
      </c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7"/>
    </row>
    <row r="28" spans="1:18" ht="15.75" x14ac:dyDescent="0.25">
      <c r="A28" s="66"/>
      <c r="B28" s="67" t="s">
        <v>54</v>
      </c>
      <c r="C28" s="67">
        <v>5</v>
      </c>
      <c r="D28" s="67">
        <v>0.54930000000000001</v>
      </c>
      <c r="E28" s="44"/>
      <c r="F28" s="50">
        <f t="shared" ref="F28:F31" si="3">C28*D28</f>
        <v>2.7465000000000002</v>
      </c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7"/>
    </row>
    <row r="29" spans="1:18" ht="15.75" x14ac:dyDescent="0.25">
      <c r="A29" s="66"/>
      <c r="B29" s="67" t="s">
        <v>55</v>
      </c>
      <c r="C29" s="67">
        <f>10*1.3</f>
        <v>13</v>
      </c>
      <c r="D29" s="67">
        <v>6.1199999999999997E-2</v>
      </c>
      <c r="E29" s="44"/>
      <c r="F29" s="50">
        <f t="shared" si="3"/>
        <v>0.79559999999999997</v>
      </c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7"/>
    </row>
    <row r="30" spans="1:18" ht="15.75" x14ac:dyDescent="0.25">
      <c r="A30" s="68"/>
      <c r="B30" s="67" t="s">
        <v>56</v>
      </c>
      <c r="C30" s="67">
        <v>20</v>
      </c>
      <c r="D30" s="67">
        <v>0.1152</v>
      </c>
      <c r="E30" s="44"/>
      <c r="F30" s="50">
        <f t="shared" si="3"/>
        <v>2.3039999999999998</v>
      </c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7"/>
    </row>
    <row r="31" spans="1:18" ht="31.5" x14ac:dyDescent="0.25">
      <c r="A31" s="69"/>
      <c r="B31" s="70" t="s">
        <v>57</v>
      </c>
      <c r="C31" s="67">
        <f>16*2</f>
        <v>32</v>
      </c>
      <c r="D31" s="67">
        <v>0.22333</v>
      </c>
      <c r="E31" s="44"/>
      <c r="F31" s="50">
        <f t="shared" si="3"/>
        <v>7.14656</v>
      </c>
      <c r="G31" s="46">
        <v>2.5299999999999998</v>
      </c>
      <c r="H31" s="46">
        <v>0.72</v>
      </c>
      <c r="I31" s="46"/>
      <c r="J31" s="46">
        <v>17.100000000000001</v>
      </c>
      <c r="K31" s="46"/>
      <c r="L31" s="46"/>
      <c r="M31" s="46"/>
      <c r="N31" s="46"/>
      <c r="O31" s="46"/>
      <c r="P31" s="46"/>
      <c r="Q31" s="46"/>
      <c r="R31" s="47"/>
    </row>
    <row r="32" spans="1:18" ht="15.75" x14ac:dyDescent="0.25">
      <c r="A32" s="33" t="s">
        <v>58</v>
      </c>
      <c r="B32" s="71" t="s">
        <v>59</v>
      </c>
      <c r="C32" s="71"/>
      <c r="D32" s="71"/>
      <c r="E32" s="10" t="s">
        <v>60</v>
      </c>
      <c r="F32" s="35">
        <f>SUM(F33:F44)</f>
        <v>44.078668499999999</v>
      </c>
      <c r="G32" s="10">
        <v>13.7</v>
      </c>
      <c r="H32" s="10">
        <v>14.61</v>
      </c>
      <c r="I32" s="10">
        <v>9.85</v>
      </c>
      <c r="J32" s="10">
        <v>205</v>
      </c>
      <c r="K32" s="10">
        <v>0.2</v>
      </c>
      <c r="L32" s="10">
        <v>1.48</v>
      </c>
      <c r="M32" s="10">
        <v>1.9E-2</v>
      </c>
      <c r="N32" s="10">
        <v>0</v>
      </c>
      <c r="O32" s="10">
        <v>45.38</v>
      </c>
      <c r="P32" s="10">
        <v>92.61</v>
      </c>
      <c r="Q32" s="10">
        <v>29.92</v>
      </c>
      <c r="R32" s="36">
        <v>5.15</v>
      </c>
    </row>
    <row r="33" spans="1:18" ht="15.75" x14ac:dyDescent="0.25">
      <c r="A33" s="37"/>
      <c r="B33" s="72" t="s">
        <v>61</v>
      </c>
      <c r="C33" s="72">
        <v>58</v>
      </c>
      <c r="D33" s="72">
        <v>0.57608000000000004</v>
      </c>
      <c r="E33" s="73"/>
      <c r="F33" s="39">
        <f t="shared" ref="F33:F44" si="4">C33*D33</f>
        <v>33.412640000000003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36"/>
    </row>
    <row r="34" spans="1:18" ht="15.75" x14ac:dyDescent="0.25">
      <c r="A34" s="37"/>
      <c r="B34" s="74" t="s">
        <v>62</v>
      </c>
      <c r="C34" s="75">
        <v>10</v>
      </c>
      <c r="D34" s="75">
        <v>5.6169999999999998E-2</v>
      </c>
      <c r="E34" s="76"/>
      <c r="F34" s="39">
        <f t="shared" si="4"/>
        <v>0.56169999999999998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6"/>
    </row>
    <row r="35" spans="1:18" ht="15.75" x14ac:dyDescent="0.25">
      <c r="A35" s="37"/>
      <c r="B35" s="74" t="s">
        <v>63</v>
      </c>
      <c r="C35" s="74">
        <v>21</v>
      </c>
      <c r="D35" s="74">
        <v>0.1188</v>
      </c>
      <c r="E35" s="10"/>
      <c r="F35" s="39">
        <f t="shared" si="4"/>
        <v>2.4948000000000001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36"/>
    </row>
    <row r="36" spans="1:18" ht="15.75" x14ac:dyDescent="0.25">
      <c r="A36" s="37"/>
      <c r="B36" s="74" t="s">
        <v>64</v>
      </c>
      <c r="C36" s="74">
        <v>6.45</v>
      </c>
      <c r="D36" s="74">
        <v>4.3200000000000002E-2</v>
      </c>
      <c r="E36" s="10"/>
      <c r="F36" s="39">
        <f t="shared" si="4"/>
        <v>0.27864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36"/>
    </row>
    <row r="37" spans="1:18" ht="15.75" x14ac:dyDescent="0.25">
      <c r="A37" s="37"/>
      <c r="B37" s="74" t="s">
        <v>65</v>
      </c>
      <c r="C37" s="74">
        <v>6.45</v>
      </c>
      <c r="D37" s="74">
        <v>0.11833</v>
      </c>
      <c r="E37" s="10"/>
      <c r="F37" s="39">
        <f t="shared" si="4"/>
        <v>0.76322850000000009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36"/>
    </row>
    <row r="38" spans="1:18" ht="15.75" x14ac:dyDescent="0.25">
      <c r="A38" s="37"/>
      <c r="B38" s="74" t="s">
        <v>66</v>
      </c>
      <c r="C38" s="74">
        <v>6.45</v>
      </c>
      <c r="D38" s="74">
        <v>3.9600000000000003E-2</v>
      </c>
      <c r="E38" s="10"/>
      <c r="F38" s="39">
        <f t="shared" si="4"/>
        <v>0.25542000000000004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36"/>
    </row>
    <row r="39" spans="1:18" ht="15.75" x14ac:dyDescent="0.25">
      <c r="A39" s="37"/>
      <c r="B39" s="77" t="s">
        <v>67</v>
      </c>
      <c r="C39" s="77"/>
      <c r="D39" s="77"/>
      <c r="E39" s="10"/>
      <c r="F39" s="39">
        <f t="shared" si="4"/>
        <v>0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36"/>
    </row>
    <row r="40" spans="1:18" ht="15.75" x14ac:dyDescent="0.25">
      <c r="A40" s="37"/>
      <c r="B40" s="74" t="s">
        <v>68</v>
      </c>
      <c r="C40" s="74">
        <v>3</v>
      </c>
      <c r="D40" s="74">
        <v>0.11833</v>
      </c>
      <c r="E40" s="10"/>
      <c r="F40" s="39">
        <f t="shared" si="4"/>
        <v>0.35499000000000003</v>
      </c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36"/>
    </row>
    <row r="41" spans="1:18" ht="15.75" x14ac:dyDescent="0.25">
      <c r="A41" s="37"/>
      <c r="B41" s="77" t="s">
        <v>69</v>
      </c>
      <c r="C41" s="77"/>
      <c r="D41" s="77"/>
      <c r="E41" s="10"/>
      <c r="F41" s="39">
        <f t="shared" si="4"/>
        <v>0</v>
      </c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36"/>
    </row>
    <row r="42" spans="1:18" ht="15.75" x14ac:dyDescent="0.25">
      <c r="A42" s="37"/>
      <c r="B42" s="78" t="s">
        <v>70</v>
      </c>
      <c r="C42" s="78">
        <v>12.5</v>
      </c>
      <c r="D42" s="78">
        <v>0.42662</v>
      </c>
      <c r="E42" s="44"/>
      <c r="F42" s="39">
        <f>C42*D42</f>
        <v>5.3327499999999999</v>
      </c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7"/>
    </row>
    <row r="43" spans="1:18" ht="15.75" x14ac:dyDescent="0.25">
      <c r="A43" s="37"/>
      <c r="B43" s="78" t="s">
        <v>71</v>
      </c>
      <c r="C43" s="78">
        <v>2</v>
      </c>
      <c r="D43" s="78">
        <v>0.23799999999999999</v>
      </c>
      <c r="E43" s="44"/>
      <c r="F43" s="39">
        <f t="shared" si="4"/>
        <v>0.47599999999999998</v>
      </c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7"/>
    </row>
    <row r="44" spans="1:18" ht="15.75" x14ac:dyDescent="0.25">
      <c r="A44" s="79"/>
      <c r="B44" s="78" t="s">
        <v>72</v>
      </c>
      <c r="C44" s="78">
        <v>3.75</v>
      </c>
      <c r="D44" s="78">
        <v>3.9600000000000003E-2</v>
      </c>
      <c r="E44" s="44"/>
      <c r="F44" s="39">
        <f t="shared" si="4"/>
        <v>0.14850000000000002</v>
      </c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7"/>
    </row>
    <row r="45" spans="1:18" ht="15.75" x14ac:dyDescent="0.25">
      <c r="A45" s="41" t="s">
        <v>73</v>
      </c>
      <c r="B45" s="65" t="s">
        <v>74</v>
      </c>
      <c r="C45" s="65"/>
      <c r="D45" s="65"/>
      <c r="E45" s="44">
        <v>180</v>
      </c>
      <c r="F45" s="45">
        <f>F46+F47</f>
        <v>13.018716000000001</v>
      </c>
      <c r="G45" s="46">
        <v>4.5</v>
      </c>
      <c r="H45" s="46">
        <v>9.3000000000000007</v>
      </c>
      <c r="I45" s="46">
        <v>47.2</v>
      </c>
      <c r="J45" s="46">
        <v>290.39999999999998</v>
      </c>
      <c r="K45" s="46">
        <v>0.04</v>
      </c>
      <c r="L45" s="46">
        <v>0</v>
      </c>
      <c r="M45" s="46">
        <v>0.05</v>
      </c>
      <c r="N45" s="46">
        <v>3.06</v>
      </c>
      <c r="O45" s="46">
        <v>20.5</v>
      </c>
      <c r="P45" s="46">
        <v>98.9</v>
      </c>
      <c r="Q45" s="46">
        <v>33.5</v>
      </c>
      <c r="R45" s="47">
        <v>0.7</v>
      </c>
    </row>
    <row r="46" spans="1:18" ht="15.75" x14ac:dyDescent="0.25">
      <c r="A46" s="52"/>
      <c r="B46" s="67" t="s">
        <v>75</v>
      </c>
      <c r="C46" s="67">
        <v>85.2</v>
      </c>
      <c r="D46" s="67">
        <v>8.8330000000000006E-2</v>
      </c>
      <c r="E46" s="44"/>
      <c r="F46" s="50">
        <f>C46*D46</f>
        <v>7.525716000000001</v>
      </c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7"/>
    </row>
    <row r="47" spans="1:18" ht="15.75" x14ac:dyDescent="0.25">
      <c r="A47" s="48"/>
      <c r="B47" s="67" t="s">
        <v>27</v>
      </c>
      <c r="C47" s="67">
        <v>10</v>
      </c>
      <c r="D47" s="67">
        <v>0.54930000000000001</v>
      </c>
      <c r="E47" s="44"/>
      <c r="F47" s="50">
        <f>C47*D47</f>
        <v>5.4930000000000003</v>
      </c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7"/>
    </row>
    <row r="48" spans="1:18" ht="15.75" x14ac:dyDescent="0.25">
      <c r="A48" s="41" t="s">
        <v>76</v>
      </c>
      <c r="B48" s="80" t="s">
        <v>77</v>
      </c>
      <c r="C48" s="80"/>
      <c r="D48" s="80"/>
      <c r="E48" s="81">
        <v>200</v>
      </c>
      <c r="F48" s="45">
        <f>F49+F50</f>
        <v>4.5579999999999998</v>
      </c>
      <c r="G48" s="46">
        <v>0.8</v>
      </c>
      <c r="H48" s="46">
        <v>0.05</v>
      </c>
      <c r="I48" s="46">
        <v>27.6</v>
      </c>
      <c r="J48" s="46">
        <v>114.8</v>
      </c>
      <c r="K48" s="46">
        <v>0.02</v>
      </c>
      <c r="L48" s="46">
        <v>0.6</v>
      </c>
      <c r="M48" s="46">
        <v>0</v>
      </c>
      <c r="N48" s="46">
        <v>0</v>
      </c>
      <c r="O48" s="46">
        <v>32.32</v>
      </c>
      <c r="P48" s="46">
        <v>21.9</v>
      </c>
      <c r="Q48" s="46">
        <v>17.600000000000001</v>
      </c>
      <c r="R48" s="47">
        <v>0.5</v>
      </c>
    </row>
    <row r="49" spans="1:19" ht="15.75" x14ac:dyDescent="0.25">
      <c r="A49" s="52"/>
      <c r="B49" s="82" t="s">
        <v>78</v>
      </c>
      <c r="C49" s="82">
        <v>20</v>
      </c>
      <c r="D49" s="82">
        <v>0.19089999999999999</v>
      </c>
      <c r="E49" s="81"/>
      <c r="F49" s="50">
        <f>C49*D49</f>
        <v>3.8179999999999996</v>
      </c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7"/>
    </row>
    <row r="50" spans="1:19" ht="15.75" x14ac:dyDescent="0.25">
      <c r="A50" s="52"/>
      <c r="B50" s="82" t="s">
        <v>41</v>
      </c>
      <c r="C50" s="82">
        <v>20</v>
      </c>
      <c r="D50" s="82">
        <v>3.6999999999999998E-2</v>
      </c>
      <c r="E50" s="81"/>
      <c r="F50" s="50">
        <f>C50*D50</f>
        <v>0.74</v>
      </c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7"/>
    </row>
    <row r="51" spans="1:19" x14ac:dyDescent="0.25">
      <c r="A51" s="48"/>
      <c r="B51" s="82" t="s">
        <v>79</v>
      </c>
      <c r="C51" s="82"/>
      <c r="D51" s="82"/>
      <c r="E51" s="81"/>
      <c r="F51" s="83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7"/>
    </row>
    <row r="52" spans="1:19" ht="15.75" x14ac:dyDescent="0.25">
      <c r="A52" s="54" t="s">
        <v>42</v>
      </c>
      <c r="B52" s="80" t="s">
        <v>43</v>
      </c>
      <c r="C52" s="84">
        <v>70</v>
      </c>
      <c r="D52" s="84">
        <v>5.6169999999999998E-2</v>
      </c>
      <c r="E52" s="44" t="s">
        <v>80</v>
      </c>
      <c r="F52" s="45">
        <f>C52*D52</f>
        <v>3.9318999999999997</v>
      </c>
      <c r="G52" s="46">
        <v>6.16</v>
      </c>
      <c r="H52" s="46">
        <v>1.4</v>
      </c>
      <c r="I52" s="46">
        <v>44.4</v>
      </c>
      <c r="J52" s="46">
        <v>231.6</v>
      </c>
      <c r="K52" s="46">
        <v>2.3E-2</v>
      </c>
      <c r="L52" s="46">
        <v>0</v>
      </c>
      <c r="M52" s="46">
        <v>0</v>
      </c>
      <c r="N52" s="46">
        <v>1.54</v>
      </c>
      <c r="O52" s="46">
        <v>33.75</v>
      </c>
      <c r="P52" s="46">
        <v>175.25</v>
      </c>
      <c r="Q52" s="46">
        <v>59.1</v>
      </c>
      <c r="R52" s="47">
        <v>3.62</v>
      </c>
    </row>
    <row r="53" spans="1:19" ht="22.5" customHeight="1" thickBot="1" x14ac:dyDescent="0.3">
      <c r="A53" s="85" t="s">
        <v>81</v>
      </c>
      <c r="B53" s="86" t="s">
        <v>82</v>
      </c>
      <c r="C53" s="87">
        <v>133</v>
      </c>
      <c r="D53" s="87">
        <v>7.7189999999999995E-2</v>
      </c>
      <c r="E53" s="26">
        <v>133</v>
      </c>
      <c r="F53" s="27">
        <f>C53*D53</f>
        <v>10.266269999999999</v>
      </c>
      <c r="G53" s="28">
        <v>0.4</v>
      </c>
      <c r="H53" s="28">
        <v>0.4</v>
      </c>
      <c r="I53" s="28">
        <v>9.8000000000000007</v>
      </c>
      <c r="J53" s="28">
        <v>47</v>
      </c>
      <c r="K53" s="28">
        <v>0.03</v>
      </c>
      <c r="L53" s="28">
        <v>10</v>
      </c>
      <c r="M53" s="28">
        <v>0</v>
      </c>
      <c r="N53" s="28">
        <v>0.2</v>
      </c>
      <c r="O53" s="28">
        <v>16</v>
      </c>
      <c r="P53" s="28">
        <v>11</v>
      </c>
      <c r="Q53" s="28">
        <v>9</v>
      </c>
      <c r="R53" s="28">
        <v>2.2000000000000002</v>
      </c>
      <c r="S53" s="88"/>
    </row>
    <row r="54" spans="1:19" ht="16.5" thickBot="1" x14ac:dyDescent="0.3">
      <c r="A54" s="55"/>
      <c r="B54" s="89" t="s">
        <v>83</v>
      </c>
      <c r="C54" s="89"/>
      <c r="D54" s="89"/>
      <c r="E54" s="57"/>
      <c r="F54" s="58">
        <f>F23+F26+F32+F45+F48+F52+F53+F31</f>
        <v>95.877414499999986</v>
      </c>
      <c r="G54" s="59">
        <f t="shared" ref="G54:R54" si="5">SUM(G23:G53)</f>
        <v>34.54</v>
      </c>
      <c r="H54" s="59">
        <f t="shared" si="5"/>
        <v>33.18</v>
      </c>
      <c r="I54" s="59">
        <f t="shared" si="5"/>
        <v>165.26000000000002</v>
      </c>
      <c r="J54" s="59">
        <f t="shared" si="5"/>
        <v>1043.1999999999998</v>
      </c>
      <c r="K54" s="59">
        <f t="shared" si="5"/>
        <v>0.42300000000000004</v>
      </c>
      <c r="L54" s="59">
        <f t="shared" si="5"/>
        <v>17.38</v>
      </c>
      <c r="M54" s="59">
        <f t="shared" si="5"/>
        <v>14.369000000000002</v>
      </c>
      <c r="N54" s="59">
        <f t="shared" si="5"/>
        <v>6.2170000000000005</v>
      </c>
      <c r="O54" s="59">
        <f t="shared" si="5"/>
        <v>202.26</v>
      </c>
      <c r="P54" s="59">
        <f t="shared" si="5"/>
        <v>490.96</v>
      </c>
      <c r="Q54" s="59">
        <f t="shared" si="5"/>
        <v>195.82</v>
      </c>
      <c r="R54" s="90">
        <f t="shared" si="5"/>
        <v>12.89</v>
      </c>
    </row>
    <row r="55" spans="1:19" ht="16.5" thickBot="1" x14ac:dyDescent="0.3">
      <c r="A55" s="91"/>
      <c r="B55" s="92" t="s">
        <v>84</v>
      </c>
      <c r="C55" s="92"/>
      <c r="D55" s="92"/>
      <c r="E55" s="93"/>
      <c r="F55" s="94">
        <f t="shared" ref="F55:R55" si="6">F21+F54</f>
        <v>156.6368645</v>
      </c>
      <c r="G55" s="95">
        <f t="shared" si="6"/>
        <v>58.16</v>
      </c>
      <c r="H55" s="95">
        <f t="shared" si="6"/>
        <v>60.510000000000005</v>
      </c>
      <c r="I55" s="95">
        <f t="shared" si="6"/>
        <v>249.54000000000002</v>
      </c>
      <c r="J55" s="95">
        <f t="shared" si="6"/>
        <v>1738.7999999999997</v>
      </c>
      <c r="K55" s="95">
        <f t="shared" si="6"/>
        <v>0.88900000000000001</v>
      </c>
      <c r="L55" s="95">
        <f t="shared" si="6"/>
        <v>19.68</v>
      </c>
      <c r="M55" s="95">
        <f t="shared" si="6"/>
        <v>14.519000000000002</v>
      </c>
      <c r="N55" s="95">
        <f t="shared" si="6"/>
        <v>8.1170000000000009</v>
      </c>
      <c r="O55" s="95">
        <f t="shared" si="6"/>
        <v>702.33999999999992</v>
      </c>
      <c r="P55" s="95">
        <f t="shared" si="6"/>
        <v>1073.1600000000001</v>
      </c>
      <c r="Q55" s="95">
        <f t="shared" si="6"/>
        <v>309.68</v>
      </c>
      <c r="R55" s="96">
        <f t="shared" si="6"/>
        <v>17.54</v>
      </c>
    </row>
    <row r="56" spans="1:19" ht="15.75" hidden="1" x14ac:dyDescent="0.25">
      <c r="A56" s="97"/>
      <c r="B56" s="98"/>
      <c r="C56" s="98"/>
      <c r="D56" s="98"/>
      <c r="E56" s="99"/>
      <c r="F56" s="100"/>
      <c r="G56" s="101">
        <v>0.134196571710445</v>
      </c>
      <c r="H56" s="101">
        <v>0.33135405105438398</v>
      </c>
      <c r="I56" s="101">
        <v>0.58695276852879497</v>
      </c>
      <c r="J56" s="102"/>
      <c r="K56" s="102"/>
      <c r="L56" s="102"/>
      <c r="M56" s="102"/>
      <c r="N56" s="102"/>
      <c r="O56" s="103"/>
      <c r="P56" s="104"/>
      <c r="Q56" s="104"/>
      <c r="R56" s="105"/>
    </row>
  </sheetData>
  <mergeCells count="12">
    <mergeCell ref="A16:A19"/>
    <mergeCell ref="A23:A25"/>
    <mergeCell ref="A26:A30"/>
    <mergeCell ref="A32:A44"/>
    <mergeCell ref="A45:A47"/>
    <mergeCell ref="A48:A51"/>
    <mergeCell ref="E1:I1"/>
    <mergeCell ref="K1:N1"/>
    <mergeCell ref="O1:R1"/>
    <mergeCell ref="A6:A7"/>
    <mergeCell ref="A8:A13"/>
    <mergeCell ref="A14:A15"/>
  </mergeCells>
  <pageMargins left="0.62992125984251968" right="0.23622047244094491" top="0.74803149606299213" bottom="0.74803149606299213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Воспитатель</dc:creator>
  <cp:lastModifiedBy>Воспитатель</cp:lastModifiedBy>
  <dcterms:created xsi:type="dcterms:W3CDTF">2021-05-20T04:34:39Z</dcterms:created>
  <dcterms:modified xsi:type="dcterms:W3CDTF">2021-05-20T04:35:58Z</dcterms:modified>
</cp:coreProperties>
</file>