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оспитатель\Desktop\"/>
    </mc:Choice>
  </mc:AlternateContent>
  <bookViews>
    <workbookView xWindow="0" yWindow="0" windowWidth="5940" windowHeight="4575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 l="1"/>
  <c r="Q56" i="1"/>
  <c r="P56" i="1"/>
  <c r="O56" i="1"/>
  <c r="N56" i="1"/>
  <c r="M56" i="1"/>
  <c r="L56" i="1"/>
  <c r="K56" i="1"/>
  <c r="J56" i="1"/>
  <c r="I56" i="1"/>
  <c r="H56" i="1"/>
  <c r="G56" i="1"/>
  <c r="F55" i="1"/>
  <c r="F54" i="1"/>
  <c r="F53" i="1"/>
  <c r="F51" i="1"/>
  <c r="F50" i="1"/>
  <c r="F49" i="1" s="1"/>
  <c r="F48" i="1"/>
  <c r="F47" i="1"/>
  <c r="F46" i="1"/>
  <c r="F45" i="1"/>
  <c r="F44" i="1"/>
  <c r="F43" i="1"/>
  <c r="F41" i="1"/>
  <c r="C40" i="1"/>
  <c r="F40" i="1" s="1"/>
  <c r="F39" i="1" s="1"/>
  <c r="S39" i="1"/>
  <c r="C37" i="1"/>
  <c r="F37" i="1" s="1"/>
  <c r="F36" i="1" s="1"/>
  <c r="F33" i="1"/>
  <c r="C33" i="1"/>
  <c r="F32" i="1"/>
  <c r="C32" i="1"/>
  <c r="F31" i="1"/>
  <c r="C31" i="1"/>
  <c r="F30" i="1"/>
  <c r="C29" i="1"/>
  <c r="F29" i="1" s="1"/>
  <c r="F28" i="1" s="1"/>
  <c r="F27" i="1"/>
  <c r="F26" i="1"/>
  <c r="F25" i="1"/>
  <c r="C25" i="1"/>
  <c r="F24" i="1"/>
  <c r="C24" i="1"/>
  <c r="F23" i="1"/>
  <c r="C23" i="1"/>
  <c r="F22" i="1"/>
  <c r="C22" i="1"/>
  <c r="F21" i="1"/>
  <c r="R19" i="1"/>
  <c r="R57" i="1" s="1"/>
  <c r="Q19" i="1"/>
  <c r="Q57" i="1" s="1"/>
  <c r="P19" i="1"/>
  <c r="P57" i="1" s="1"/>
  <c r="O19" i="1"/>
  <c r="O57" i="1" s="1"/>
  <c r="N19" i="1"/>
  <c r="N57" i="1" s="1"/>
  <c r="M19" i="1"/>
  <c r="M57" i="1" s="1"/>
  <c r="L19" i="1"/>
  <c r="L57" i="1" s="1"/>
  <c r="K19" i="1"/>
  <c r="K57" i="1" s="1"/>
  <c r="J19" i="1"/>
  <c r="J57" i="1" s="1"/>
  <c r="I19" i="1"/>
  <c r="I57" i="1" s="1"/>
  <c r="H19" i="1"/>
  <c r="H57" i="1" s="1"/>
  <c r="G19" i="1"/>
  <c r="G57" i="1" s="1"/>
  <c r="F18" i="1"/>
  <c r="F17" i="1"/>
  <c r="F16" i="1"/>
  <c r="F15" i="1" s="1"/>
  <c r="F14" i="1"/>
  <c r="F13" i="1"/>
  <c r="F11" i="1"/>
  <c r="F10" i="1"/>
  <c r="F9" i="1"/>
  <c r="F8" i="1"/>
  <c r="F7" i="1"/>
  <c r="F6" i="1"/>
  <c r="F19" i="1" s="1"/>
  <c r="F56" i="1" l="1"/>
  <c r="F57" i="1" s="1"/>
</calcChain>
</file>

<file path=xl/sharedStrings.xml><?xml version="1.0" encoding="utf-8"?>
<sst xmlns="http://schemas.openxmlformats.org/spreadsheetml/2006/main" count="95" uniqueCount="90">
  <si>
    <t xml:space="preserve">День:Четверг                                                        Неделя: вторая                                                         Сезон: осенне-зимний                                                Возрастная категория: 7-11лет, </t>
  </si>
  <si>
    <t>кол-во</t>
  </si>
  <si>
    <t>цена</t>
  </si>
  <si>
    <t>Пищевые вещества, г</t>
  </si>
  <si>
    <t>Эн.цен.</t>
  </si>
  <si>
    <t>Витамины(мг)</t>
  </si>
  <si>
    <t>Минеральные вещества(мг)</t>
  </si>
  <si>
    <t>№ рец.</t>
  </si>
  <si>
    <t>Прием пищи,наименование блюд</t>
  </si>
  <si>
    <t>масса порции</t>
  </si>
  <si>
    <t xml:space="preserve">цена </t>
  </si>
  <si>
    <t xml:space="preserve">Б     </t>
  </si>
  <si>
    <t xml:space="preserve">Ж </t>
  </si>
  <si>
    <t xml:space="preserve">У </t>
  </si>
  <si>
    <t>ккал</t>
  </si>
  <si>
    <r>
      <rPr>
        <sz val="10"/>
        <color indexed="8"/>
        <rFont val="Times New Roman"/>
        <family val="1"/>
        <charset val="204"/>
      </rPr>
      <t>В</t>
    </r>
    <r>
      <rPr>
        <sz val="8"/>
        <color indexed="8"/>
        <rFont val="Times New Roman"/>
        <family val="1"/>
        <charset val="204"/>
      </rPr>
      <t>1,мг</t>
    </r>
  </si>
  <si>
    <t>С,мг</t>
  </si>
  <si>
    <t>А,мг</t>
  </si>
  <si>
    <t>Е, мг</t>
  </si>
  <si>
    <t>Са, мг</t>
  </si>
  <si>
    <t>Р, мг</t>
  </si>
  <si>
    <t>Mg, мг</t>
  </si>
  <si>
    <t>Fe, мг</t>
  </si>
  <si>
    <t>9 день</t>
  </si>
  <si>
    <t>ЗАВТРАК</t>
  </si>
  <si>
    <t>120 Сб. рец. для общ-ых учр. 2011</t>
  </si>
  <si>
    <t>Суп молочный с макаронными изделиями</t>
  </si>
  <si>
    <t>Молоко 125</t>
  </si>
  <si>
    <t>вода 105</t>
  </si>
  <si>
    <t>Макароны 20</t>
  </si>
  <si>
    <t>Масло сливочное 2</t>
  </si>
  <si>
    <t>Сахар 1,5</t>
  </si>
  <si>
    <t>15 Сб. рец.. 2011</t>
  </si>
  <si>
    <t>Масло сливочное</t>
  </si>
  <si>
    <t>масло 10</t>
  </si>
  <si>
    <t>ПР</t>
  </si>
  <si>
    <t>Хлеб пшеничный/ржано-пшен.</t>
  </si>
  <si>
    <t>50/32</t>
  </si>
  <si>
    <t>376 Сб. рец.. 2011</t>
  </si>
  <si>
    <t>Какао</t>
  </si>
  <si>
    <t>200/15</t>
  </si>
  <si>
    <t>какао - порошок 5</t>
  </si>
  <si>
    <t>молоко100</t>
  </si>
  <si>
    <t>сахар 20</t>
  </si>
  <si>
    <t>Итого за завтрак</t>
  </si>
  <si>
    <t>ОБЕД</t>
  </si>
  <si>
    <t>49 Сб. рец. для общ-ых учр. 2011</t>
  </si>
  <si>
    <t>Салат Витаминный</t>
  </si>
  <si>
    <t>капуста белокочанная 40</t>
  </si>
  <si>
    <t>морковь 12</t>
  </si>
  <si>
    <t>перец сладкий 12</t>
  </si>
  <si>
    <t>кукуруза 16</t>
  </si>
  <si>
    <t>сахар 4</t>
  </si>
  <si>
    <t>масло растительное 4,8</t>
  </si>
  <si>
    <t>101 Сб. рец. для общ-ых учр. 2011</t>
  </si>
  <si>
    <t xml:space="preserve">Суп картофельный с крупой            </t>
  </si>
  <si>
    <t>картофель 75</t>
  </si>
  <si>
    <t xml:space="preserve">крупа рисовая 5 </t>
  </si>
  <si>
    <t>морковь 10</t>
  </si>
  <si>
    <t>лук репчатый 10</t>
  </si>
  <si>
    <t>масло растительное 2,2</t>
  </si>
  <si>
    <t>бульон мясной  187,5</t>
  </si>
  <si>
    <t xml:space="preserve"> </t>
  </si>
  <si>
    <t>241 Сб. рец.. 2011</t>
  </si>
  <si>
    <t>Мясо отварное на порцию супа</t>
  </si>
  <si>
    <t>говядина 16</t>
  </si>
  <si>
    <t>масса отварного мяса 10</t>
  </si>
  <si>
    <t>288 Сб. рец. для общ-ых учр. 2011</t>
  </si>
  <si>
    <t>Птица тушеная в соусе</t>
  </si>
  <si>
    <t>75/40</t>
  </si>
  <si>
    <t>куриные окорочка  75</t>
  </si>
  <si>
    <t>349 Сб. рец.. 2011</t>
  </si>
  <si>
    <t>Соус сметанный с томатом 40</t>
  </si>
  <si>
    <t>сметана 10</t>
  </si>
  <si>
    <t>томатная паста 1</t>
  </si>
  <si>
    <t>мука 1,75</t>
  </si>
  <si>
    <t>305 Сб. рец.. 2011</t>
  </si>
  <si>
    <t>Макаронные изделия</t>
  </si>
  <si>
    <t>Макароные изделия 63</t>
  </si>
  <si>
    <t>Масло сливочное 10</t>
  </si>
  <si>
    <t>Компот из сухофруктов</t>
  </si>
  <si>
    <t>сухофрукты 20</t>
  </si>
  <si>
    <t>лимонная кислота 0,2</t>
  </si>
  <si>
    <t>70/40</t>
  </si>
  <si>
    <t>338 Сб. рец.. 2011</t>
  </si>
  <si>
    <t xml:space="preserve">Фрукты свежие </t>
  </si>
  <si>
    <t xml:space="preserve">    </t>
  </si>
  <si>
    <t>яблоки 100</t>
  </si>
  <si>
    <t>Итого за обед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</si>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</sst>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#,##0.00&quot;р.&quot;;\-#,##0.00&quot;р.&quot;"/>
  </numFmts>
  <fonts count="18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center" vertical="center" shrinkToFit="1"/>
    </xf>
    <xf numFmtId="164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shrinkToFit="1"/>
    </xf>
    <xf numFmtId="164" fontId="10" fillId="4" borderId="1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right" shrinkToFit="1"/>
    </xf>
    <xf numFmtId="0" fontId="10" fillId="2" borderId="1" xfId="0" applyFont="1" applyFill="1" applyBorder="1" applyAlignment="1">
      <alignment vertical="top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top" wrapText="1" shrinkToFit="1"/>
    </xf>
    <xf numFmtId="0" fontId="3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/>
    </xf>
    <xf numFmtId="165" fontId="10" fillId="2" borderId="1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 shrinkToFit="1"/>
    </xf>
    <xf numFmtId="0" fontId="3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shrinkToFit="1"/>
    </xf>
    <xf numFmtId="164" fontId="12" fillId="6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0" fillId="0" borderId="11" xfId="0" applyBorder="1" applyAlignment="1">
      <alignment horizontal="center" vertical="center" wrapText="1" shrinkToFit="1"/>
    </xf>
    <xf numFmtId="0" fontId="4" fillId="2" borderId="1" xfId="2" applyFont="1" applyFill="1" applyBorder="1" applyAlignment="1">
      <alignment horizontal="left" vertical="center" shrinkToFit="1"/>
    </xf>
    <xf numFmtId="0" fontId="10" fillId="2" borderId="1" xfId="2" applyFont="1" applyFill="1" applyBorder="1" applyAlignment="1">
      <alignment horizontal="left" vertical="center" shrinkToFit="1"/>
    </xf>
    <xf numFmtId="0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166" fontId="17" fillId="2" borderId="1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0" fillId="0" borderId="13" xfId="0" applyBorder="1" applyAlignment="1">
      <alignment horizontal="center" vertical="center" wrapText="1" shrinkToFit="1"/>
    </xf>
    <xf numFmtId="0" fontId="5" fillId="2" borderId="1" xfId="2" applyFont="1" applyFill="1" applyBorder="1" applyAlignment="1">
      <alignment horizontal="left" vertical="center" shrinkToFit="1"/>
    </xf>
    <xf numFmtId="166" fontId="4" fillId="2" borderId="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horizontal="center" vertical="center" wrapText="1" shrinkToFit="1"/>
    </xf>
    <xf numFmtId="166" fontId="10" fillId="6" borderId="1" xfId="1" applyNumberFormat="1" applyFont="1" applyFill="1" applyBorder="1" applyAlignment="1">
      <alignment horizontal="center" vertical="center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wrapText="1" shrinkToFit="1"/>
    </xf>
    <xf numFmtId="164" fontId="4" fillId="2" borderId="1" xfId="1" applyNumberFormat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wrapText="1" shrinkToFit="1"/>
    </xf>
    <xf numFmtId="166" fontId="10" fillId="4" borderId="1" xfId="0" applyNumberFormat="1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top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wrapText="1" shrinkToFit="1"/>
    </xf>
    <xf numFmtId="0" fontId="5" fillId="2" borderId="5" xfId="0" applyFont="1" applyFill="1" applyBorder="1" applyAlignment="1">
      <alignment horizontal="center" vertical="center" shrinkToFit="1"/>
    </xf>
    <xf numFmtId="164" fontId="4" fillId="7" borderId="5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164" fontId="12" fillId="5" borderId="20" xfId="0" applyNumberFormat="1" applyFont="1" applyFill="1" applyBorder="1" applyAlignment="1">
      <alignment horizontal="center" vertical="center"/>
    </xf>
    <xf numFmtId="165" fontId="10" fillId="2" borderId="20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10" fontId="12" fillId="2" borderId="17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10" fillId="2" borderId="21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center" vertical="center"/>
    </xf>
    <xf numFmtId="165" fontId="10" fillId="2" borderId="23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1"/>
    <cellStyle name="Обычный_Гимназия Меню(кал.)" xfId="2"/>
    <cellStyle name="Обычный_Счет-фактур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34" workbookViewId="0">
      <selection activeCell="C43" sqref="C43"/>
    </sheetView>
  </sheetViews>
  <sheetFormatPr defaultColWidth="9" defaultRowHeight="15" x14ac:dyDescent="0.25"/>
  <cols>
    <col min="2" max="2" width="42.42578125" customWidth="1"/>
    <col min="3" max="4" width="9.140625" customWidth="1"/>
  </cols>
  <sheetData>
    <row r="1" spans="1:18" ht="60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/>
      <c r="G1" s="2"/>
      <c r="H1" s="2"/>
      <c r="I1" s="2"/>
      <c r="J1" s="1" t="s">
        <v>4</v>
      </c>
      <c r="K1" s="2" t="s">
        <v>5</v>
      </c>
      <c r="L1" s="2"/>
      <c r="M1" s="2"/>
      <c r="N1" s="2"/>
      <c r="O1" s="3" t="s">
        <v>6</v>
      </c>
      <c r="P1" s="4"/>
      <c r="Q1" s="4"/>
      <c r="R1" s="5"/>
    </row>
    <row r="2" spans="1:18" ht="25.5" x14ac:dyDescent="0.25">
      <c r="A2" s="6" t="s">
        <v>7</v>
      </c>
      <c r="B2" s="7" t="s">
        <v>8</v>
      </c>
      <c r="C2" s="7"/>
      <c r="D2" s="7"/>
      <c r="E2" s="8" t="s">
        <v>9</v>
      </c>
      <c r="F2" s="9" t="s">
        <v>10</v>
      </c>
      <c r="G2" s="7" t="s">
        <v>11</v>
      </c>
      <c r="H2" s="7" t="s">
        <v>12</v>
      </c>
      <c r="I2" s="7" t="s">
        <v>13</v>
      </c>
      <c r="J2" s="10" t="s">
        <v>14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8" t="s">
        <v>22</v>
      </c>
    </row>
    <row r="3" spans="1:18" x14ac:dyDescent="0.25">
      <c r="A3" s="6">
        <v>1</v>
      </c>
      <c r="B3" s="11">
        <v>2</v>
      </c>
      <c r="C3" s="11"/>
      <c r="D3" s="11"/>
      <c r="E3" s="12">
        <v>3</v>
      </c>
      <c r="F3" s="13">
        <v>4</v>
      </c>
      <c r="G3" s="11">
        <v>5</v>
      </c>
      <c r="H3" s="11">
        <v>6</v>
      </c>
      <c r="I3" s="11">
        <v>7</v>
      </c>
      <c r="J3" s="11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</row>
    <row r="4" spans="1:18" ht="16.5" thickBot="1" x14ac:dyDescent="0.3">
      <c r="A4" s="14"/>
      <c r="B4" s="15" t="s">
        <v>23</v>
      </c>
      <c r="C4" s="15"/>
      <c r="D4" s="15"/>
      <c r="E4" s="16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.75" x14ac:dyDescent="0.25">
      <c r="A5" s="18"/>
      <c r="B5" s="19" t="s">
        <v>24</v>
      </c>
      <c r="C5" s="19"/>
      <c r="D5" s="19"/>
      <c r="E5" s="20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18" ht="31.5" x14ac:dyDescent="0.25">
      <c r="A6" s="24" t="s">
        <v>25</v>
      </c>
      <c r="B6" s="25" t="s">
        <v>26</v>
      </c>
      <c r="C6" s="25"/>
      <c r="D6" s="25"/>
      <c r="E6" s="26">
        <v>250</v>
      </c>
      <c r="F6" s="27">
        <f>SUM(F7:F11)</f>
        <v>18.3081</v>
      </c>
      <c r="G6" s="26">
        <v>5.47</v>
      </c>
      <c r="H6" s="26">
        <v>4.75</v>
      </c>
      <c r="I6" s="26">
        <v>17.96</v>
      </c>
      <c r="J6" s="26">
        <v>150</v>
      </c>
      <c r="K6" s="26">
        <v>0.09</v>
      </c>
      <c r="L6" s="26">
        <v>0.82499999999999996</v>
      </c>
      <c r="M6" s="26">
        <v>0.03</v>
      </c>
      <c r="N6" s="28">
        <v>0.5</v>
      </c>
      <c r="O6" s="26">
        <v>163</v>
      </c>
      <c r="P6" s="26">
        <v>137</v>
      </c>
      <c r="Q6" s="26">
        <v>27</v>
      </c>
      <c r="R6" s="29">
        <v>0.65</v>
      </c>
    </row>
    <row r="7" spans="1:18" ht="15.75" x14ac:dyDescent="0.25">
      <c r="A7" s="24"/>
      <c r="B7" s="30" t="s">
        <v>27</v>
      </c>
      <c r="C7" s="30">
        <v>125</v>
      </c>
      <c r="D7" s="30">
        <v>0.1188</v>
      </c>
      <c r="E7" s="26"/>
      <c r="F7" s="31">
        <f>C7*D7</f>
        <v>14.85</v>
      </c>
      <c r="G7" s="26"/>
      <c r="H7" s="26"/>
      <c r="I7" s="26"/>
      <c r="J7" s="26"/>
      <c r="K7" s="26"/>
      <c r="L7" s="26"/>
      <c r="M7" s="26"/>
      <c r="N7" s="28"/>
      <c r="O7" s="26"/>
      <c r="P7" s="26"/>
      <c r="Q7" s="26"/>
      <c r="R7" s="29"/>
    </row>
    <row r="8" spans="1:18" ht="15.75" x14ac:dyDescent="0.25">
      <c r="A8" s="24"/>
      <c r="B8" s="30" t="s">
        <v>28</v>
      </c>
      <c r="C8" s="30"/>
      <c r="D8" s="30"/>
      <c r="E8" s="26"/>
      <c r="F8" s="31">
        <f t="shared" ref="F8:F11" si="0">C8*D8</f>
        <v>0</v>
      </c>
      <c r="G8" s="26"/>
      <c r="H8" s="26"/>
      <c r="I8" s="26"/>
      <c r="J8" s="26"/>
      <c r="K8" s="26"/>
      <c r="L8" s="26"/>
      <c r="M8" s="26"/>
      <c r="N8" s="28"/>
      <c r="O8" s="26"/>
      <c r="P8" s="26"/>
      <c r="Q8" s="26"/>
      <c r="R8" s="29"/>
    </row>
    <row r="9" spans="1:18" ht="15.75" x14ac:dyDescent="0.25">
      <c r="A9" s="24"/>
      <c r="B9" s="32" t="s">
        <v>29</v>
      </c>
      <c r="C9" s="32">
        <v>20</v>
      </c>
      <c r="D9" s="32">
        <v>0.1152</v>
      </c>
      <c r="E9" s="33"/>
      <c r="F9" s="31">
        <f t="shared" si="0"/>
        <v>2.3039999999999998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18" ht="15.75" x14ac:dyDescent="0.25">
      <c r="A10" s="24"/>
      <c r="B10" s="32" t="s">
        <v>30</v>
      </c>
      <c r="C10" s="32">
        <v>2</v>
      </c>
      <c r="D10" s="32">
        <v>0.54930000000000001</v>
      </c>
      <c r="E10" s="33"/>
      <c r="F10" s="31">
        <f t="shared" si="0"/>
        <v>1.0986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1:18" ht="15.75" x14ac:dyDescent="0.25">
      <c r="A11" s="24"/>
      <c r="B11" s="32" t="s">
        <v>31</v>
      </c>
      <c r="C11" s="32">
        <v>1.5</v>
      </c>
      <c r="D11" s="32">
        <v>3.6999999999999998E-2</v>
      </c>
      <c r="E11" s="33"/>
      <c r="F11" s="31">
        <f t="shared" si="0"/>
        <v>5.5499999999999994E-2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18" ht="15.75" x14ac:dyDescent="0.25">
      <c r="A12" s="35" t="s">
        <v>32</v>
      </c>
      <c r="B12" s="36" t="s">
        <v>33</v>
      </c>
      <c r="C12" s="36"/>
      <c r="D12" s="36"/>
      <c r="E12" s="37">
        <v>10</v>
      </c>
      <c r="F12" s="38"/>
      <c r="G12" s="39">
        <v>5.3</v>
      </c>
      <c r="H12" s="39">
        <v>5.3</v>
      </c>
      <c r="I12" s="39">
        <v>0</v>
      </c>
      <c r="J12" s="39">
        <v>70</v>
      </c>
      <c r="K12" s="39">
        <v>6.0000000000000001E-3</v>
      </c>
      <c r="L12" s="39">
        <v>0.14000000000000001</v>
      </c>
      <c r="M12" s="39">
        <v>0.04</v>
      </c>
      <c r="N12" s="39">
        <v>0.4</v>
      </c>
      <c r="O12" s="39">
        <v>200</v>
      </c>
      <c r="P12" s="39">
        <v>120</v>
      </c>
      <c r="Q12" s="39">
        <v>11</v>
      </c>
      <c r="R12" s="40">
        <v>0.03</v>
      </c>
    </row>
    <row r="13" spans="1:18" ht="15.75" x14ac:dyDescent="0.25">
      <c r="A13" s="41"/>
      <c r="B13" s="42" t="s">
        <v>34</v>
      </c>
      <c r="C13" s="42">
        <v>10</v>
      </c>
      <c r="D13" s="42">
        <v>0.54930000000000001</v>
      </c>
      <c r="E13" s="37"/>
      <c r="F13" s="43">
        <f>C13*D13</f>
        <v>5.4930000000000003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t="15.75" x14ac:dyDescent="0.25">
      <c r="A14" s="44" t="s">
        <v>35</v>
      </c>
      <c r="B14" s="36" t="s">
        <v>36</v>
      </c>
      <c r="C14" s="45">
        <v>50</v>
      </c>
      <c r="D14" s="45">
        <v>5.6169999999999998E-2</v>
      </c>
      <c r="E14" s="37" t="s">
        <v>37</v>
      </c>
      <c r="F14" s="43">
        <f>C14*D14</f>
        <v>2.8085</v>
      </c>
      <c r="G14" s="39">
        <v>6.45</v>
      </c>
      <c r="H14" s="39">
        <v>1.1000000000000001</v>
      </c>
      <c r="I14" s="39">
        <v>35</v>
      </c>
      <c r="J14" s="39">
        <v>173</v>
      </c>
      <c r="K14" s="39">
        <v>0.2</v>
      </c>
      <c r="L14" s="39">
        <v>0</v>
      </c>
      <c r="M14" s="39">
        <v>0</v>
      </c>
      <c r="N14" s="39">
        <v>1.4</v>
      </c>
      <c r="O14" s="39">
        <v>26.3</v>
      </c>
      <c r="P14" s="39">
        <v>148.19999999999999</v>
      </c>
      <c r="Q14" s="39">
        <v>44.65</v>
      </c>
      <c r="R14" s="40">
        <v>2.1800000000000002</v>
      </c>
    </row>
    <row r="15" spans="1:18" ht="15.75" x14ac:dyDescent="0.25">
      <c r="A15" s="35" t="s">
        <v>38</v>
      </c>
      <c r="B15" s="46" t="s">
        <v>39</v>
      </c>
      <c r="C15" s="46"/>
      <c r="D15" s="46"/>
      <c r="E15" s="37" t="s">
        <v>40</v>
      </c>
      <c r="F15" s="43">
        <f>F16+F17+F18</f>
        <v>15.78665</v>
      </c>
      <c r="G15" s="39">
        <v>7.0000000000000007E-2</v>
      </c>
      <c r="H15" s="39">
        <v>0</v>
      </c>
      <c r="I15" s="39">
        <v>15</v>
      </c>
      <c r="J15" s="39">
        <v>60</v>
      </c>
      <c r="K15" s="39">
        <v>0</v>
      </c>
      <c r="L15" s="39">
        <v>0.03</v>
      </c>
      <c r="M15" s="39">
        <v>0</v>
      </c>
      <c r="N15" s="39">
        <v>0</v>
      </c>
      <c r="O15" s="39">
        <v>11.1</v>
      </c>
      <c r="P15" s="39">
        <v>2.8</v>
      </c>
      <c r="Q15" s="39">
        <v>1.4</v>
      </c>
      <c r="R15" s="40">
        <v>0.28000000000000003</v>
      </c>
    </row>
    <row r="16" spans="1:18" ht="15.75" x14ac:dyDescent="0.25">
      <c r="A16" s="47"/>
      <c r="B16" s="48" t="s">
        <v>41</v>
      </c>
      <c r="C16" s="48">
        <v>5</v>
      </c>
      <c r="D16" s="48">
        <v>0.63332999999999995</v>
      </c>
      <c r="E16" s="37"/>
      <c r="F16" s="38">
        <f>C16*D16</f>
        <v>3.1666499999999997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15.75" x14ac:dyDescent="0.25">
      <c r="A17" s="47"/>
      <c r="B17" s="48" t="s">
        <v>42</v>
      </c>
      <c r="C17" s="48">
        <v>100</v>
      </c>
      <c r="D17" s="48">
        <v>0.1188</v>
      </c>
      <c r="E17" s="37"/>
      <c r="F17" s="38">
        <f>C17*D17</f>
        <v>11.88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16.5" thickBot="1" x14ac:dyDescent="0.3">
      <c r="A18" s="41"/>
      <c r="B18" s="48" t="s">
        <v>43</v>
      </c>
      <c r="C18" s="48">
        <v>20</v>
      </c>
      <c r="D18" s="48">
        <v>3.6999999999999998E-2</v>
      </c>
      <c r="E18" s="37"/>
      <c r="F18" s="38">
        <f t="shared" ref="F18" si="1">C18*D18</f>
        <v>0.74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6.5" thickBot="1" x14ac:dyDescent="0.3">
      <c r="A19" s="49"/>
      <c r="B19" s="50" t="s">
        <v>44</v>
      </c>
      <c r="C19" s="50"/>
      <c r="D19" s="50"/>
      <c r="E19" s="51"/>
      <c r="F19" s="52">
        <f>F6+F13+F14+F15</f>
        <v>42.396249999999995</v>
      </c>
      <c r="G19" s="53">
        <f t="shared" ref="G19:R19" si="2">SUM(G6:G18)</f>
        <v>17.29</v>
      </c>
      <c r="H19" s="53">
        <f t="shared" si="2"/>
        <v>11.15</v>
      </c>
      <c r="I19" s="53">
        <f t="shared" si="2"/>
        <v>67.960000000000008</v>
      </c>
      <c r="J19" s="53">
        <f t="shared" si="2"/>
        <v>453</v>
      </c>
      <c r="K19" s="53">
        <f t="shared" si="2"/>
        <v>0.29600000000000004</v>
      </c>
      <c r="L19" s="53">
        <f t="shared" si="2"/>
        <v>0.995</v>
      </c>
      <c r="M19" s="53">
        <f t="shared" si="2"/>
        <v>7.0000000000000007E-2</v>
      </c>
      <c r="N19" s="53">
        <f t="shared" si="2"/>
        <v>2.2999999999999998</v>
      </c>
      <c r="O19" s="53">
        <f t="shared" si="2"/>
        <v>400.40000000000003</v>
      </c>
      <c r="P19" s="53">
        <f t="shared" si="2"/>
        <v>408</v>
      </c>
      <c r="Q19" s="53">
        <f t="shared" si="2"/>
        <v>84.050000000000011</v>
      </c>
      <c r="R19" s="53">
        <f t="shared" si="2"/>
        <v>3.1400000000000006</v>
      </c>
    </row>
    <row r="20" spans="1:18" ht="15.75" x14ac:dyDescent="0.25">
      <c r="A20" s="54"/>
      <c r="B20" s="55" t="s">
        <v>45</v>
      </c>
      <c r="C20" s="55"/>
      <c r="D20" s="55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56"/>
    </row>
    <row r="21" spans="1:18" ht="15.75" x14ac:dyDescent="0.25">
      <c r="A21" s="35" t="s">
        <v>46</v>
      </c>
      <c r="B21" s="36" t="s">
        <v>47</v>
      </c>
      <c r="C21" s="36"/>
      <c r="D21" s="36"/>
      <c r="E21" s="37">
        <v>80</v>
      </c>
      <c r="F21" s="43">
        <f>SUM(F22:F27)</f>
        <v>15.607023999999999</v>
      </c>
      <c r="G21" s="39">
        <v>0.9</v>
      </c>
      <c r="H21" s="39">
        <v>5.04</v>
      </c>
      <c r="I21" s="39">
        <v>2.6</v>
      </c>
      <c r="J21" s="39">
        <v>59.1</v>
      </c>
      <c r="K21" s="39">
        <v>0.02</v>
      </c>
      <c r="L21" s="39">
        <v>4.0999999999999996</v>
      </c>
      <c r="M21" s="39">
        <v>0</v>
      </c>
      <c r="N21" s="39">
        <v>3.2</v>
      </c>
      <c r="O21" s="39">
        <v>23.8</v>
      </c>
      <c r="P21" s="39">
        <v>23.2</v>
      </c>
      <c r="Q21" s="39">
        <v>13.3</v>
      </c>
      <c r="R21" s="40">
        <v>0.6</v>
      </c>
    </row>
    <row r="22" spans="1:18" ht="15.75" x14ac:dyDescent="0.25">
      <c r="A22" s="47"/>
      <c r="B22" s="57" t="s">
        <v>48</v>
      </c>
      <c r="C22" s="57">
        <f>40*1.3</f>
        <v>52</v>
      </c>
      <c r="D22" s="57">
        <v>3.5999999999999997E-2</v>
      </c>
      <c r="E22" s="37"/>
      <c r="F22" s="38">
        <f>C22*D22</f>
        <v>1.8719999999999999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18" ht="15.75" x14ac:dyDescent="0.25">
      <c r="A23" s="47"/>
      <c r="B23" s="57" t="s">
        <v>49</v>
      </c>
      <c r="C23" s="57">
        <f>12*1.3</f>
        <v>15.600000000000001</v>
      </c>
      <c r="D23" s="57">
        <v>6.1199999999999997E-2</v>
      </c>
      <c r="E23" s="37"/>
      <c r="F23" s="38">
        <f t="shared" ref="F23:F27" si="3">C23*D23</f>
        <v>0.95472000000000001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1:18" ht="15.75" x14ac:dyDescent="0.25">
      <c r="A24" s="47"/>
      <c r="B24" s="57" t="s">
        <v>50</v>
      </c>
      <c r="C24" s="57">
        <f>12*1.6</f>
        <v>19.200000000000003</v>
      </c>
      <c r="D24" s="57">
        <v>0.30959999999999999</v>
      </c>
      <c r="E24" s="37"/>
      <c r="F24" s="38">
        <f t="shared" si="3"/>
        <v>5.9443200000000003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15.75" x14ac:dyDescent="0.25">
      <c r="A25" s="47"/>
      <c r="B25" s="57" t="s">
        <v>51</v>
      </c>
      <c r="C25" s="57">
        <f>16*1.5</f>
        <v>24</v>
      </c>
      <c r="D25" s="57">
        <v>0.255</v>
      </c>
      <c r="E25" s="37"/>
      <c r="F25" s="38">
        <f t="shared" si="3"/>
        <v>6.12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1:18" ht="15.75" x14ac:dyDescent="0.25">
      <c r="A26" s="47"/>
      <c r="B26" s="57" t="s">
        <v>52</v>
      </c>
      <c r="C26" s="57">
        <v>4</v>
      </c>
      <c r="D26" s="57">
        <v>3.6999999999999998E-2</v>
      </c>
      <c r="E26" s="37"/>
      <c r="F26" s="38">
        <f>C26*D26</f>
        <v>0.14799999999999999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ht="15.75" x14ac:dyDescent="0.25">
      <c r="A27" s="47"/>
      <c r="B27" s="57" t="s">
        <v>53</v>
      </c>
      <c r="C27" s="57">
        <v>4.8</v>
      </c>
      <c r="D27" s="57">
        <v>0.11833</v>
      </c>
      <c r="E27" s="37"/>
      <c r="F27" s="38">
        <f t="shared" si="3"/>
        <v>0.56798400000000004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18" ht="15.75" x14ac:dyDescent="0.25">
      <c r="A28" s="58" t="s">
        <v>54</v>
      </c>
      <c r="B28" s="59" t="s">
        <v>55</v>
      </c>
      <c r="C28" s="59"/>
      <c r="D28" s="59"/>
      <c r="E28" s="10">
        <v>250</v>
      </c>
      <c r="F28" s="60">
        <f>SUM(F29:F35)</f>
        <v>6.4183412000000013</v>
      </c>
      <c r="G28" s="10">
        <v>2</v>
      </c>
      <c r="H28" s="10">
        <v>2.7</v>
      </c>
      <c r="I28" s="10">
        <v>14.11</v>
      </c>
      <c r="J28" s="10">
        <v>85.75</v>
      </c>
      <c r="K28" s="10">
        <v>0.09</v>
      </c>
      <c r="L28" s="10">
        <v>8.25</v>
      </c>
      <c r="M28" s="10">
        <v>0</v>
      </c>
      <c r="N28" s="10">
        <v>0.5</v>
      </c>
      <c r="O28" s="10">
        <v>26.7</v>
      </c>
      <c r="P28" s="10">
        <v>56</v>
      </c>
      <c r="Q28" s="10">
        <v>23</v>
      </c>
      <c r="R28" s="61">
        <v>0.9</v>
      </c>
    </row>
    <row r="29" spans="1:18" ht="15.75" x14ac:dyDescent="0.25">
      <c r="A29" s="62"/>
      <c r="B29" s="63" t="s">
        <v>56</v>
      </c>
      <c r="C29" s="63">
        <f>75*1.3</f>
        <v>97.5</v>
      </c>
      <c r="D29" s="63">
        <v>4.4499999999999998E-2</v>
      </c>
      <c r="E29" s="10"/>
      <c r="F29" s="64">
        <f>C29*D29</f>
        <v>4.3387500000000001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61"/>
    </row>
    <row r="30" spans="1:18" ht="15.75" x14ac:dyDescent="0.25">
      <c r="A30" s="62"/>
      <c r="B30" s="63" t="s">
        <v>57</v>
      </c>
      <c r="C30" s="63">
        <v>5</v>
      </c>
      <c r="D30" s="63">
        <v>8.2000000000000003E-2</v>
      </c>
      <c r="E30" s="10"/>
      <c r="F30" s="64">
        <f t="shared" ref="F30:F33" si="4">C30*D30</f>
        <v>0.41000000000000003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61"/>
    </row>
    <row r="31" spans="1:18" ht="15.75" x14ac:dyDescent="0.25">
      <c r="A31" s="62"/>
      <c r="B31" s="63" t="s">
        <v>58</v>
      </c>
      <c r="C31" s="63">
        <f>10*1.3</f>
        <v>13</v>
      </c>
      <c r="D31" s="63">
        <v>6.1199999999999997E-2</v>
      </c>
      <c r="E31" s="10"/>
      <c r="F31" s="64">
        <f t="shared" si="4"/>
        <v>0.79559999999999997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61"/>
    </row>
    <row r="32" spans="1:18" ht="15.75" x14ac:dyDescent="0.25">
      <c r="A32" s="62"/>
      <c r="B32" s="63" t="s">
        <v>59</v>
      </c>
      <c r="C32" s="63">
        <f>10*1.3</f>
        <v>13</v>
      </c>
      <c r="D32" s="63">
        <v>4.3200000000000002E-2</v>
      </c>
      <c r="E32" s="10"/>
      <c r="F32" s="64">
        <f t="shared" si="4"/>
        <v>0.56159999999999999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61"/>
    </row>
    <row r="33" spans="1:19" ht="15.75" x14ac:dyDescent="0.25">
      <c r="A33" s="62"/>
      <c r="B33" s="63" t="s">
        <v>60</v>
      </c>
      <c r="C33" s="63">
        <f>2.2*1.2</f>
        <v>2.64</v>
      </c>
      <c r="D33" s="63">
        <v>0.11833</v>
      </c>
      <c r="E33" s="10"/>
      <c r="F33" s="64">
        <f t="shared" si="4"/>
        <v>0.31239120000000004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61"/>
    </row>
    <row r="34" spans="1:19" ht="15.75" x14ac:dyDescent="0.25">
      <c r="A34" s="62"/>
      <c r="B34" s="63" t="s">
        <v>61</v>
      </c>
      <c r="C34" s="63"/>
      <c r="D34" s="63"/>
      <c r="E34" s="10"/>
      <c r="F34" s="6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61"/>
    </row>
    <row r="35" spans="1:19" ht="15.75" x14ac:dyDescent="0.25">
      <c r="A35" s="65"/>
      <c r="B35" s="66" t="s">
        <v>62</v>
      </c>
      <c r="C35" s="66"/>
      <c r="D35" s="66"/>
      <c r="E35" s="10"/>
      <c r="F35" s="6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61"/>
    </row>
    <row r="36" spans="1:19" ht="15.75" x14ac:dyDescent="0.25">
      <c r="A36" s="35" t="s">
        <v>63</v>
      </c>
      <c r="B36" s="36" t="s">
        <v>64</v>
      </c>
      <c r="C36" s="36"/>
      <c r="D36" s="36"/>
      <c r="E36" s="37">
        <v>10</v>
      </c>
      <c r="F36" s="43">
        <f>F37</f>
        <v>11.982464000000002</v>
      </c>
      <c r="G36" s="39">
        <v>2.6</v>
      </c>
      <c r="H36" s="39">
        <v>1.7</v>
      </c>
      <c r="I36" s="39">
        <v>0</v>
      </c>
      <c r="J36" s="39">
        <v>25.4</v>
      </c>
      <c r="K36" s="39">
        <v>5.0000000000000001E-3</v>
      </c>
      <c r="L36" s="39">
        <v>0</v>
      </c>
      <c r="M36" s="39">
        <v>0</v>
      </c>
      <c r="N36" s="39">
        <v>0.04</v>
      </c>
      <c r="O36" s="39">
        <v>3</v>
      </c>
      <c r="P36" s="39">
        <v>3.1</v>
      </c>
      <c r="Q36" s="39">
        <v>18.399999999999999</v>
      </c>
      <c r="R36" s="40">
        <v>0.15</v>
      </c>
    </row>
    <row r="37" spans="1:19" ht="15.75" x14ac:dyDescent="0.25">
      <c r="A37" s="47"/>
      <c r="B37" s="42" t="s">
        <v>65</v>
      </c>
      <c r="C37" s="42">
        <f>16*1.3</f>
        <v>20.8</v>
      </c>
      <c r="D37" s="42">
        <v>0.57608000000000004</v>
      </c>
      <c r="E37" s="37"/>
      <c r="F37" s="38">
        <f>C37*D37</f>
        <v>11.982464000000002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9" ht="15.75" x14ac:dyDescent="0.25">
      <c r="A38" s="41"/>
      <c r="B38" s="67" t="s">
        <v>66</v>
      </c>
      <c r="C38" s="67"/>
      <c r="D38" s="67"/>
      <c r="E38" s="37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9" ht="23.25" customHeight="1" x14ac:dyDescent="0.25">
      <c r="A39" s="58" t="s">
        <v>67</v>
      </c>
      <c r="B39" s="59" t="s">
        <v>68</v>
      </c>
      <c r="C39" s="59"/>
      <c r="D39" s="59"/>
      <c r="E39" s="10" t="s">
        <v>69</v>
      </c>
      <c r="F39" s="68">
        <f>SUM(F40:F45)</f>
        <v>40.671599999999998</v>
      </c>
      <c r="G39" s="69">
        <v>16.7</v>
      </c>
      <c r="H39" s="69">
        <v>6.1</v>
      </c>
      <c r="I39" s="69">
        <v>1.9</v>
      </c>
      <c r="J39" s="69">
        <v>117.8</v>
      </c>
      <c r="K39" s="69">
        <v>4.7</v>
      </c>
      <c r="L39" s="69">
        <v>2.6</v>
      </c>
      <c r="M39" s="69">
        <v>4.7</v>
      </c>
      <c r="N39" s="69">
        <v>2.8</v>
      </c>
      <c r="O39" s="69">
        <v>3.8</v>
      </c>
      <c r="P39" s="69">
        <v>17</v>
      </c>
      <c r="Q39" s="69">
        <v>16</v>
      </c>
      <c r="R39" s="70">
        <v>7.2</v>
      </c>
      <c r="S39">
        <f>120/100</f>
        <v>1.2</v>
      </c>
    </row>
    <row r="40" spans="1:19" ht="19.5" customHeight="1" x14ac:dyDescent="0.25">
      <c r="A40" s="62"/>
      <c r="B40" s="63" t="s">
        <v>70</v>
      </c>
      <c r="C40" s="63">
        <f>75*2</f>
        <v>150</v>
      </c>
      <c r="D40" s="63">
        <v>0.23333000000000001</v>
      </c>
      <c r="E40" s="37"/>
      <c r="F40" s="38">
        <f>C40*D40</f>
        <v>34.999500000000005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1:19" ht="15.75" x14ac:dyDescent="0.25">
      <c r="A41" s="65"/>
      <c r="B41" s="63" t="s">
        <v>30</v>
      </c>
      <c r="C41" s="63">
        <v>2</v>
      </c>
      <c r="D41" s="63">
        <v>0.54930000000000001</v>
      </c>
      <c r="E41" s="71"/>
      <c r="F41" s="38">
        <f>C41*D41</f>
        <v>1.0986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2"/>
    </row>
    <row r="42" spans="1:19" ht="15.6" customHeight="1" x14ac:dyDescent="0.25">
      <c r="A42" s="73" t="s">
        <v>71</v>
      </c>
      <c r="B42" s="74" t="s">
        <v>72</v>
      </c>
      <c r="C42" s="75"/>
      <c r="D42" s="75"/>
      <c r="E42" s="76">
        <v>30</v>
      </c>
      <c r="F42" s="77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78"/>
    </row>
    <row r="43" spans="1:19" ht="15.75" x14ac:dyDescent="0.25">
      <c r="A43" s="79"/>
      <c r="B43" s="80" t="s">
        <v>73</v>
      </c>
      <c r="C43" s="80">
        <v>10</v>
      </c>
      <c r="D43" s="80">
        <v>0.42662</v>
      </c>
      <c r="E43" s="76"/>
      <c r="F43" s="81">
        <f>C43*D43</f>
        <v>4.2661999999999995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78"/>
    </row>
    <row r="44" spans="1:19" ht="15.75" x14ac:dyDescent="0.25">
      <c r="A44" s="79"/>
      <c r="B44" s="80" t="s">
        <v>74</v>
      </c>
      <c r="C44" s="80">
        <v>1</v>
      </c>
      <c r="D44" s="80">
        <v>0.23799999999999999</v>
      </c>
      <c r="E44" s="76"/>
      <c r="F44" s="81">
        <f>C44*D44</f>
        <v>0.23799999999999999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78"/>
    </row>
    <row r="45" spans="1:19" ht="15.75" x14ac:dyDescent="0.25">
      <c r="A45" s="82"/>
      <c r="B45" s="80" t="s">
        <v>75</v>
      </c>
      <c r="C45" s="80">
        <v>1.75</v>
      </c>
      <c r="D45" s="80">
        <v>3.9600000000000003E-2</v>
      </c>
      <c r="E45" s="76"/>
      <c r="F45" s="81">
        <f>C45*D45</f>
        <v>6.93E-2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</row>
    <row r="46" spans="1:19" ht="15.75" x14ac:dyDescent="0.25">
      <c r="A46" s="83" t="s">
        <v>76</v>
      </c>
      <c r="B46" s="75" t="s">
        <v>77</v>
      </c>
      <c r="C46" s="75"/>
      <c r="D46" s="75"/>
      <c r="E46" s="76">
        <v>180</v>
      </c>
      <c r="F46" s="84">
        <f>F48+F47</f>
        <v>12.7506</v>
      </c>
      <c r="G46" s="85">
        <v>6.3</v>
      </c>
      <c r="H46" s="85">
        <v>7.4</v>
      </c>
      <c r="I46" s="85">
        <v>31</v>
      </c>
      <c r="J46" s="85">
        <v>260.3</v>
      </c>
      <c r="K46" s="85">
        <v>7.0000000000000007E-2</v>
      </c>
      <c r="L46" s="85">
        <v>0</v>
      </c>
      <c r="M46" s="85">
        <v>0</v>
      </c>
      <c r="N46" s="85">
        <v>2.1</v>
      </c>
      <c r="O46" s="85">
        <v>14.4</v>
      </c>
      <c r="P46" s="85">
        <v>41.4</v>
      </c>
      <c r="Q46" s="85">
        <v>9</v>
      </c>
      <c r="R46" s="85">
        <v>0.08</v>
      </c>
    </row>
    <row r="47" spans="1:19" ht="15.75" x14ac:dyDescent="0.25">
      <c r="A47" s="86"/>
      <c r="B47" s="32" t="s">
        <v>78</v>
      </c>
      <c r="C47" s="32">
        <v>63</v>
      </c>
      <c r="D47" s="32">
        <v>0.1152</v>
      </c>
      <c r="E47" s="33"/>
      <c r="F47" s="87">
        <f>C47*D47</f>
        <v>7.2576000000000001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9" ht="15.75" x14ac:dyDescent="0.25">
      <c r="A48" s="88"/>
      <c r="B48" s="32" t="s">
        <v>79</v>
      </c>
      <c r="C48" s="32">
        <v>10</v>
      </c>
      <c r="D48" s="32">
        <v>0.54930000000000001</v>
      </c>
      <c r="E48" s="33"/>
      <c r="F48" s="87">
        <f>C48*D48</f>
        <v>5.4930000000000003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15.75" x14ac:dyDescent="0.25">
      <c r="A49" s="73" t="s">
        <v>71</v>
      </c>
      <c r="B49" s="75" t="s">
        <v>80</v>
      </c>
      <c r="C49" s="75"/>
      <c r="D49" s="75"/>
      <c r="E49" s="76">
        <v>200</v>
      </c>
      <c r="F49" s="89">
        <f>F50+F51</f>
        <v>4.5579999999999998</v>
      </c>
      <c r="G49" s="39">
        <v>0.7</v>
      </c>
      <c r="H49" s="39">
        <v>0.09</v>
      </c>
      <c r="I49" s="39">
        <v>32.1</v>
      </c>
      <c r="J49" s="39">
        <v>132.80000000000001</v>
      </c>
      <c r="K49" s="39">
        <v>0.02</v>
      </c>
      <c r="L49" s="39">
        <v>0.7</v>
      </c>
      <c r="M49" s="39">
        <v>0</v>
      </c>
      <c r="N49" s="39">
        <v>0</v>
      </c>
      <c r="O49" s="39">
        <v>32.5</v>
      </c>
      <c r="P49" s="39">
        <v>23.5</v>
      </c>
      <c r="Q49" s="39">
        <v>17.5</v>
      </c>
      <c r="R49" s="40">
        <v>0.7</v>
      </c>
    </row>
    <row r="50" spans="1:18" ht="15.75" x14ac:dyDescent="0.25">
      <c r="A50" s="79"/>
      <c r="B50" s="80" t="s">
        <v>81</v>
      </c>
      <c r="C50" s="80">
        <v>20</v>
      </c>
      <c r="D50" s="80">
        <v>0.19089999999999999</v>
      </c>
      <c r="E50" s="76"/>
      <c r="F50" s="81">
        <f>C50*D50</f>
        <v>3.8179999999999996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15.75" x14ac:dyDescent="0.25">
      <c r="A51" s="79"/>
      <c r="B51" s="80" t="s">
        <v>43</v>
      </c>
      <c r="C51" s="80">
        <v>20</v>
      </c>
      <c r="D51" s="80">
        <v>3.6999999999999998E-2</v>
      </c>
      <c r="E51" s="76"/>
      <c r="F51" s="81">
        <f>C51*D51</f>
        <v>0.74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ht="15.75" x14ac:dyDescent="0.25">
      <c r="A52" s="82"/>
      <c r="B52" s="80" t="s">
        <v>82</v>
      </c>
      <c r="C52" s="80"/>
      <c r="D52" s="80"/>
      <c r="E52" s="76"/>
      <c r="F52" s="81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ht="30.75" customHeight="1" x14ac:dyDescent="0.25">
      <c r="A53" s="44" t="s">
        <v>35</v>
      </c>
      <c r="B53" s="75" t="s">
        <v>36</v>
      </c>
      <c r="C53" s="80">
        <v>70</v>
      </c>
      <c r="D53" s="80">
        <v>5.6169999999999998E-2</v>
      </c>
      <c r="E53" s="37" t="s">
        <v>83</v>
      </c>
      <c r="F53" s="43">
        <f>C53*D53</f>
        <v>3.9318999999999997</v>
      </c>
      <c r="G53" s="39">
        <v>6.16</v>
      </c>
      <c r="H53" s="39">
        <v>1.4</v>
      </c>
      <c r="I53" s="39">
        <v>44.4</v>
      </c>
      <c r="J53" s="39">
        <v>231.6</v>
      </c>
      <c r="K53" s="39">
        <v>2.3E-2</v>
      </c>
      <c r="L53" s="39">
        <v>0</v>
      </c>
      <c r="M53" s="39">
        <v>0</v>
      </c>
      <c r="N53" s="39">
        <v>1.54</v>
      </c>
      <c r="O53" s="39">
        <v>33.75</v>
      </c>
      <c r="P53" s="39">
        <v>175.25</v>
      </c>
      <c r="Q53" s="39">
        <v>59.1</v>
      </c>
      <c r="R53" s="40">
        <v>3.62</v>
      </c>
    </row>
    <row r="54" spans="1:18" ht="5.25" hidden="1" customHeight="1" x14ac:dyDescent="0.25">
      <c r="A54" s="90" t="s">
        <v>84</v>
      </c>
      <c r="B54" s="46" t="s">
        <v>85</v>
      </c>
      <c r="C54" s="91">
        <v>100</v>
      </c>
      <c r="D54" s="91">
        <v>0.18049999999999999</v>
      </c>
      <c r="E54" s="37">
        <v>100</v>
      </c>
      <c r="F54" s="43">
        <f>C54*D54</f>
        <v>18.05</v>
      </c>
      <c r="G54" s="39" t="s">
        <v>86</v>
      </c>
      <c r="H54" s="39">
        <v>0.3</v>
      </c>
      <c r="I54" s="39">
        <v>10.3</v>
      </c>
      <c r="J54" s="39">
        <v>47</v>
      </c>
      <c r="K54" s="39">
        <v>0.03</v>
      </c>
      <c r="L54" s="39">
        <v>5</v>
      </c>
      <c r="M54" s="39">
        <v>0</v>
      </c>
      <c r="N54" s="39">
        <v>0.4</v>
      </c>
      <c r="O54" s="39">
        <v>19</v>
      </c>
      <c r="P54" s="39">
        <v>16</v>
      </c>
      <c r="Q54" s="39">
        <v>12</v>
      </c>
      <c r="R54" s="40">
        <v>2.2999999999999998</v>
      </c>
    </row>
    <row r="55" spans="1:18" ht="21.75" customHeight="1" thickBot="1" x14ac:dyDescent="0.3">
      <c r="A55" s="92"/>
      <c r="B55" s="93" t="s">
        <v>87</v>
      </c>
      <c r="C55" s="93">
        <v>100</v>
      </c>
      <c r="D55" s="93">
        <v>0.18049999999999999</v>
      </c>
      <c r="E55" s="94"/>
      <c r="F55" s="95">
        <f>C55*D55</f>
        <v>18.05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</row>
    <row r="56" spans="1:18" ht="16.5" thickBot="1" x14ac:dyDescent="0.3">
      <c r="A56" s="98"/>
      <c r="B56" s="99" t="s">
        <v>88</v>
      </c>
      <c r="C56" s="99"/>
      <c r="D56" s="99"/>
      <c r="E56" s="100"/>
      <c r="F56" s="101">
        <f>F21+F28+F36+F39+F42+F46+F49+F53+F55</f>
        <v>113.9699292</v>
      </c>
      <c r="G56" s="102">
        <f t="shared" ref="G56:R56" si="5">SUM(G21:G55)</f>
        <v>35.36</v>
      </c>
      <c r="H56" s="102">
        <f t="shared" si="5"/>
        <v>24.729999999999997</v>
      </c>
      <c r="I56" s="102">
        <f t="shared" si="5"/>
        <v>136.41000000000003</v>
      </c>
      <c r="J56" s="102">
        <f t="shared" si="5"/>
        <v>959.75000000000011</v>
      </c>
      <c r="K56" s="102">
        <f t="shared" si="5"/>
        <v>4.9580000000000002</v>
      </c>
      <c r="L56" s="102">
        <f t="shared" si="5"/>
        <v>20.65</v>
      </c>
      <c r="M56" s="102">
        <f t="shared" si="5"/>
        <v>4.7</v>
      </c>
      <c r="N56" s="102">
        <f t="shared" si="5"/>
        <v>10.58</v>
      </c>
      <c r="O56" s="102">
        <f t="shared" si="5"/>
        <v>156.94999999999999</v>
      </c>
      <c r="P56" s="102">
        <f t="shared" si="5"/>
        <v>355.45</v>
      </c>
      <c r="Q56" s="102">
        <f t="shared" si="5"/>
        <v>168.29999999999998</v>
      </c>
      <c r="R56" s="102">
        <f t="shared" si="5"/>
        <v>15.55</v>
      </c>
    </row>
    <row r="57" spans="1:18" ht="16.5" thickBot="1" x14ac:dyDescent="0.3">
      <c r="A57" s="49"/>
      <c r="B57" s="103" t="s">
        <v>89</v>
      </c>
      <c r="C57" s="103"/>
      <c r="D57" s="103"/>
      <c r="E57" s="51"/>
      <c r="F57" s="52">
        <f t="shared" ref="F57:R57" si="6">F19+F56</f>
        <v>156.36617919999998</v>
      </c>
      <c r="G57" s="53">
        <f t="shared" si="6"/>
        <v>52.65</v>
      </c>
      <c r="H57" s="53">
        <f t="shared" si="6"/>
        <v>35.879999999999995</v>
      </c>
      <c r="I57" s="53">
        <f t="shared" si="6"/>
        <v>204.37000000000003</v>
      </c>
      <c r="J57" s="53">
        <f t="shared" si="6"/>
        <v>1412.75</v>
      </c>
      <c r="K57" s="53">
        <f t="shared" si="6"/>
        <v>5.2540000000000004</v>
      </c>
      <c r="L57" s="53">
        <f t="shared" si="6"/>
        <v>21.645</v>
      </c>
      <c r="M57" s="53">
        <f t="shared" si="6"/>
        <v>4.7700000000000005</v>
      </c>
      <c r="N57" s="53">
        <f t="shared" si="6"/>
        <v>12.879999999999999</v>
      </c>
      <c r="O57" s="53">
        <f t="shared" si="6"/>
        <v>557.35</v>
      </c>
      <c r="P57" s="53">
        <f t="shared" si="6"/>
        <v>763.45</v>
      </c>
      <c r="Q57" s="53">
        <f t="shared" si="6"/>
        <v>252.35</v>
      </c>
      <c r="R57" s="53">
        <f t="shared" si="6"/>
        <v>18.690000000000001</v>
      </c>
    </row>
    <row r="58" spans="1:18" ht="15.75" x14ac:dyDescent="0.25">
      <c r="A58" s="104"/>
      <c r="B58" s="105"/>
      <c r="C58" s="105"/>
      <c r="D58" s="105"/>
      <c r="E58" s="106"/>
      <c r="F58" s="107"/>
      <c r="G58" s="108"/>
      <c r="H58" s="108"/>
      <c r="I58" s="108"/>
      <c r="J58" s="109"/>
      <c r="K58" s="109"/>
      <c r="L58" s="109"/>
      <c r="M58" s="109"/>
      <c r="N58" s="109"/>
      <c r="O58" s="110"/>
      <c r="P58" s="111"/>
      <c r="Q58" s="111"/>
      <c r="R58" s="112"/>
    </row>
  </sheetData>
  <mergeCells count="14">
    <mergeCell ref="A49:A52"/>
    <mergeCell ref="A54:A55"/>
    <mergeCell ref="A21:A27"/>
    <mergeCell ref="A28:A35"/>
    <mergeCell ref="A36:A38"/>
    <mergeCell ref="A39:A41"/>
    <mergeCell ref="A42:A45"/>
    <mergeCell ref="A46:A48"/>
    <mergeCell ref="E1:I1"/>
    <mergeCell ref="K1:N1"/>
    <mergeCell ref="O1:R1"/>
    <mergeCell ref="A6:A11"/>
    <mergeCell ref="A12:A13"/>
    <mergeCell ref="A15:A18"/>
  </mergeCells>
  <pageMargins left="0.25" right="0.25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Воспитатель</dc:creator>
  <cp:lastModifiedBy>Воспитатель</cp:lastModifiedBy>
  <dcterms:created xsi:type="dcterms:W3CDTF">2021-05-20T04:37:10Z</dcterms:created>
  <dcterms:modified xsi:type="dcterms:W3CDTF">2021-05-20T04:37:19Z</dcterms:modified>
</cp:coreProperties>
</file>