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оспитатель\Documents\"/>
    </mc:Choice>
  </mc:AlternateContent>
  <bookViews>
    <workbookView xWindow="0" yWindow="0" windowWidth="20490" windowHeight="7650"/>
  </bookViews>
  <sheets>
    <sheet name="10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0" i="1" l="1"/>
  <c r="O60" i="1"/>
  <c r="M60" i="1"/>
  <c r="K60" i="1"/>
  <c r="I60" i="1"/>
  <c r="G60" i="1"/>
  <c r="R59" i="1"/>
  <c r="Q59" i="1"/>
  <c r="P59" i="1"/>
  <c r="O59" i="1"/>
  <c r="N59" i="1"/>
  <c r="M59" i="1"/>
  <c r="L59" i="1"/>
  <c r="K59" i="1"/>
  <c r="J59" i="1"/>
  <c r="I59" i="1"/>
  <c r="H59" i="1"/>
  <c r="G59" i="1"/>
  <c r="F57" i="1"/>
  <c r="F56" i="1"/>
  <c r="F54" i="1"/>
  <c r="F53" i="1"/>
  <c r="F52" i="1" s="1"/>
  <c r="F49" i="1"/>
  <c r="F48" i="1"/>
  <c r="F47" i="1"/>
  <c r="C47" i="1"/>
  <c r="F46" i="1"/>
  <c r="C45" i="1"/>
  <c r="F45" i="1" s="1"/>
  <c r="C44" i="1"/>
  <c r="F44" i="1" s="1"/>
  <c r="F43" i="1"/>
  <c r="F42" i="1"/>
  <c r="C42" i="1"/>
  <c r="C39" i="1"/>
  <c r="F39" i="1" s="1"/>
  <c r="F38" i="1"/>
  <c r="F37" i="1"/>
  <c r="F36" i="1"/>
  <c r="F35" i="1"/>
  <c r="C34" i="1"/>
  <c r="F34" i="1" s="1"/>
  <c r="C33" i="1"/>
  <c r="F33" i="1" s="1"/>
  <c r="C32" i="1"/>
  <c r="F32" i="1" s="1"/>
  <c r="F31" i="1" s="1"/>
  <c r="F30" i="1"/>
  <c r="C29" i="1"/>
  <c r="F29" i="1" s="1"/>
  <c r="C28" i="1"/>
  <c r="F28" i="1" s="1"/>
  <c r="C27" i="1"/>
  <c r="F27" i="1" s="1"/>
  <c r="C26" i="1"/>
  <c r="F26" i="1" s="1"/>
  <c r="C25" i="1"/>
  <c r="F25" i="1" s="1"/>
  <c r="F24" i="1" s="1"/>
  <c r="R22" i="1"/>
  <c r="R60" i="1" s="1"/>
  <c r="Q22" i="1"/>
  <c r="P22" i="1"/>
  <c r="P60" i="1" s="1"/>
  <c r="O22" i="1"/>
  <c r="N22" i="1"/>
  <c r="N60" i="1" s="1"/>
  <c r="M22" i="1"/>
  <c r="L22" i="1"/>
  <c r="L60" i="1" s="1"/>
  <c r="K22" i="1"/>
  <c r="J22" i="1"/>
  <c r="J60" i="1" s="1"/>
  <c r="I22" i="1"/>
  <c r="H22" i="1"/>
  <c r="H60" i="1" s="1"/>
  <c r="G22" i="1"/>
  <c r="F21" i="1"/>
  <c r="F20" i="1"/>
  <c r="F19" i="1"/>
  <c r="F18" i="1"/>
  <c r="F17" i="1" s="1"/>
  <c r="C16" i="1"/>
  <c r="F15" i="1" s="1"/>
  <c r="F13" i="1"/>
  <c r="F12" i="1"/>
  <c r="F10" i="1"/>
  <c r="F8" i="1"/>
  <c r="F7" i="1"/>
  <c r="F6" i="1" s="1"/>
  <c r="F22" i="1" s="1"/>
  <c r="F59" i="1" l="1"/>
  <c r="F60" i="1" s="1"/>
  <c r="F41" i="1"/>
</calcChain>
</file>

<file path=xl/sharedStrings.xml><?xml version="1.0" encoding="utf-8"?>
<sst xmlns="http://schemas.openxmlformats.org/spreadsheetml/2006/main" count="95" uniqueCount="91">
  <si>
    <t xml:space="preserve">День:   пятница                                                        Неделя: вторая                                                           Сезон: осенне-зимний                                                  Возрастная категория: 7-11лет, </t>
  </si>
  <si>
    <t>кол-во</t>
  </si>
  <si>
    <t>цена</t>
  </si>
  <si>
    <t>Пищевые вещества, г</t>
  </si>
  <si>
    <t>Эн.цен.</t>
  </si>
  <si>
    <t>Витамины(мг)</t>
  </si>
  <si>
    <t>Минеральные вещества(мг)</t>
  </si>
  <si>
    <t>№ рец.</t>
  </si>
  <si>
    <t>Прием пищи,наименование блюд</t>
  </si>
  <si>
    <t>масса порции</t>
  </si>
  <si>
    <t xml:space="preserve">Б     </t>
  </si>
  <si>
    <t xml:space="preserve">Ж </t>
  </si>
  <si>
    <t xml:space="preserve">У </t>
  </si>
  <si>
    <t>ккал</t>
  </si>
  <si>
    <r>
      <rPr>
        <sz val="10"/>
        <color indexed="8"/>
        <rFont val="Times New Roman"/>
        <family val="1"/>
        <charset val="204"/>
      </rPr>
      <t>В</t>
    </r>
    <r>
      <rPr>
        <sz val="8"/>
        <color indexed="8"/>
        <rFont val="Times New Roman"/>
        <family val="1"/>
        <charset val="204"/>
      </rPr>
      <t>1,мг</t>
    </r>
  </si>
  <si>
    <t>С,мг</t>
  </si>
  <si>
    <t>А,мг</t>
  </si>
  <si>
    <t>Е, мг</t>
  </si>
  <si>
    <t>Са, мг</t>
  </si>
  <si>
    <t>Р, мг</t>
  </si>
  <si>
    <t>Mg, мг</t>
  </si>
  <si>
    <t>Fe, мг</t>
  </si>
  <si>
    <t xml:space="preserve">10 ДЕНЬ </t>
  </si>
  <si>
    <t>ЗАВТРАК</t>
  </si>
  <si>
    <t>181 Сб. рец. для общ-ых учр. 2011</t>
  </si>
  <si>
    <t>Каша жидкая молочная манная</t>
  </si>
  <si>
    <t>200/10</t>
  </si>
  <si>
    <t>крупа манная 31</t>
  </si>
  <si>
    <t>молоко 100</t>
  </si>
  <si>
    <t>вода 75</t>
  </si>
  <si>
    <t>сахар 6</t>
  </si>
  <si>
    <t>масса каши 200</t>
  </si>
  <si>
    <t>масло сливочное 10</t>
  </si>
  <si>
    <t>14 Сб. рец.. 2011</t>
  </si>
  <si>
    <t xml:space="preserve">Масло сливочное </t>
  </si>
  <si>
    <t>15 Сб. рец.. 2011</t>
  </si>
  <si>
    <t>Сыр (порциями)</t>
  </si>
  <si>
    <t>сыр Голандский 20</t>
  </si>
  <si>
    <t>377 Сб. рец. для общ-ых учр. 2011</t>
  </si>
  <si>
    <t>Чай с сахаром и лимоном</t>
  </si>
  <si>
    <t>200/15/7</t>
  </si>
  <si>
    <t>чай высшего или 1 сорта 2</t>
  </si>
  <si>
    <t>лимон 7</t>
  </si>
  <si>
    <t>сахар 15</t>
  </si>
  <si>
    <t>ПП</t>
  </si>
  <si>
    <t>Хлеб пшеничный/ржано-пшен.</t>
  </si>
  <si>
    <t>50/32</t>
  </si>
  <si>
    <t>Итого за завтрак</t>
  </si>
  <si>
    <t>ОБЕД</t>
  </si>
  <si>
    <t>ТИ для питания детей и подростков 2006, №41</t>
  </si>
  <si>
    <t>Салат "Степной"</t>
  </si>
  <si>
    <t>картофель 20,56</t>
  </si>
  <si>
    <t>морковь 16,8</t>
  </si>
  <si>
    <t>огурцы соленые 17</t>
  </si>
  <si>
    <t>лук репчатый 12,8</t>
  </si>
  <si>
    <t>горошек зеленый консервированный 8</t>
  </si>
  <si>
    <t>масло растительное 5</t>
  </si>
  <si>
    <t>106 Сб. рец. для общ-ых учр. 2011</t>
  </si>
  <si>
    <t>Суп картофельный с рыбными фрикадельками</t>
  </si>
  <si>
    <t>картофель 8</t>
  </si>
  <si>
    <t>морковь 8</t>
  </si>
  <si>
    <t>лук репчатый 8</t>
  </si>
  <si>
    <t>томатная паста 0,8</t>
  </si>
  <si>
    <t>масло растительное 2</t>
  </si>
  <si>
    <t>масса супа 200</t>
  </si>
  <si>
    <t>горбуша 47</t>
  </si>
  <si>
    <t>яйца 2,5</t>
  </si>
  <si>
    <t>масса готовых фрикаделек 50</t>
  </si>
  <si>
    <t xml:space="preserve">07027, Требования к  услуге питания в образов. учр.  г. Москвы, 2012 </t>
  </si>
  <si>
    <t>Рагу из птицы</t>
  </si>
  <si>
    <t>окорочка куриные 76</t>
  </si>
  <si>
    <t>масса отварной птицы 60</t>
  </si>
  <si>
    <t>картофель 92</t>
  </si>
  <si>
    <t>морковь 20</t>
  </si>
  <si>
    <t>томатная паста 2,4</t>
  </si>
  <si>
    <t>лук репчатый 12</t>
  </si>
  <si>
    <t>масло сливочное 4</t>
  </si>
  <si>
    <t>мука 2</t>
  </si>
  <si>
    <t>бульон куриный 50</t>
  </si>
  <si>
    <t>масса гарнира с соусом 140</t>
  </si>
  <si>
    <t>349 Сб. рец.. 2011</t>
  </si>
  <si>
    <t>Компот из сухофруктов</t>
  </si>
  <si>
    <t>сухофрукты 20</t>
  </si>
  <si>
    <t>сахар 20</t>
  </si>
  <si>
    <t>лимонная кислота 0,2</t>
  </si>
  <si>
    <t>70/40</t>
  </si>
  <si>
    <t>338 Сб. рец.. 2011</t>
  </si>
  <si>
    <t xml:space="preserve">Фрукты свежие </t>
  </si>
  <si>
    <t>яблоко 100</t>
  </si>
  <si>
    <t>Итого за обед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</si>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</sst>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#,##0.00&quot;р.&quot;;\-#,##0.00&quot;р.&quot;"/>
  </numFmts>
  <fonts count="20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3" fillId="0" borderId="0"/>
    <xf numFmtId="0" fontId="19" fillId="0" borderId="0"/>
  </cellStyleXfs>
  <cellXfs count="128">
    <xf numFmtId="0" fontId="0" fillId="0" borderId="0" xfId="0"/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 wrapText="1" shrinkToFit="1"/>
    </xf>
    <xf numFmtId="0" fontId="2" fillId="2" borderId="4" xfId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 vertical="center"/>
    </xf>
    <xf numFmtId="164" fontId="9" fillId="2" borderId="7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/>
    </xf>
    <xf numFmtId="164" fontId="14" fillId="3" borderId="1" xfId="2" applyNumberFormat="1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0" fillId="0" borderId="0" xfId="0" applyBorder="1"/>
    <xf numFmtId="0" fontId="7" fillId="2" borderId="11" xfId="2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/>
    </xf>
    <xf numFmtId="164" fontId="15" fillId="2" borderId="1" xfId="2" applyNumberFormat="1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left" vertical="center"/>
    </xf>
    <xf numFmtId="0" fontId="7" fillId="2" borderId="12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 shrinkToFit="1"/>
    </xf>
    <xf numFmtId="0" fontId="10" fillId="2" borderId="1" xfId="2" applyFont="1" applyFill="1" applyBorder="1" applyAlignment="1">
      <alignment horizontal="left" shrinkToFit="1"/>
    </xf>
    <xf numFmtId="0" fontId="4" fillId="2" borderId="1" xfId="2" applyFont="1" applyFill="1" applyBorder="1" applyAlignment="1">
      <alignment horizontal="left" shrinkToFit="1"/>
    </xf>
    <xf numFmtId="0" fontId="3" fillId="2" borderId="1" xfId="2" applyFont="1" applyFill="1" applyBorder="1" applyAlignment="1">
      <alignment horizontal="center" vertical="center" shrinkToFit="1"/>
    </xf>
    <xf numFmtId="164" fontId="10" fillId="3" borderId="1" xfId="2" applyNumberFormat="1" applyFont="1" applyFill="1" applyBorder="1" applyAlignment="1">
      <alignment horizontal="center" vertical="center" shrinkToFit="1"/>
    </xf>
    <xf numFmtId="0" fontId="3" fillId="2" borderId="1" xfId="2" applyNumberFormat="1" applyFont="1" applyFill="1" applyBorder="1" applyAlignment="1">
      <alignment horizontal="center" vertical="center" shrinkToFit="1"/>
    </xf>
    <xf numFmtId="0" fontId="3" fillId="2" borderId="10" xfId="2" applyNumberFormat="1" applyFont="1" applyFill="1" applyBorder="1" applyAlignment="1">
      <alignment horizontal="center" vertical="center" shrinkToFit="1"/>
    </xf>
    <xf numFmtId="0" fontId="7" fillId="2" borderId="12" xfId="2" applyFont="1" applyFill="1" applyBorder="1" applyAlignment="1">
      <alignment horizontal="center" vertical="center" wrapText="1" shrinkToFit="1"/>
    </xf>
    <xf numFmtId="0" fontId="3" fillId="2" borderId="1" xfId="2" applyFont="1" applyFill="1" applyBorder="1" applyAlignment="1">
      <alignment horizontal="left" shrinkToFit="1"/>
    </xf>
    <xf numFmtId="164" fontId="4" fillId="2" borderId="1" xfId="2" applyNumberFormat="1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left" shrinkToFit="1"/>
    </xf>
    <xf numFmtId="0" fontId="3" fillId="2" borderId="1" xfId="0" applyFont="1" applyFill="1" applyBorder="1" applyAlignment="1">
      <alignment horizontal="center" vertical="center" shrinkToFit="1"/>
    </xf>
    <xf numFmtId="164" fontId="10" fillId="4" borderId="1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10" xfId="0" applyNumberFormat="1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left" shrinkToFit="1"/>
    </xf>
    <xf numFmtId="164" fontId="4" fillId="2" borderId="1" xfId="0" applyNumberFormat="1" applyFont="1" applyFill="1" applyBorder="1" applyAlignment="1">
      <alignment horizontal="center" vertical="center" shrinkToFit="1"/>
    </xf>
    <xf numFmtId="0" fontId="7" fillId="2" borderId="9" xfId="1" applyFont="1" applyFill="1" applyBorder="1" applyAlignment="1">
      <alignment horizontal="center" vertical="center" wrapText="1" shrinkToFit="1"/>
    </xf>
    <xf numFmtId="0" fontId="10" fillId="2" borderId="1" xfId="1" applyFont="1" applyFill="1" applyBorder="1" applyAlignment="1">
      <alignment horizontal="left" shrinkToFit="1"/>
    </xf>
    <xf numFmtId="0" fontId="3" fillId="2" borderId="1" xfId="1" applyFont="1" applyFill="1" applyBorder="1" applyAlignment="1">
      <alignment horizontal="center" vertical="center" shrinkToFit="1"/>
    </xf>
    <xf numFmtId="164" fontId="10" fillId="4" borderId="1" xfId="1" applyNumberFormat="1" applyFont="1" applyFill="1" applyBorder="1" applyAlignment="1">
      <alignment horizontal="center" vertical="center" shrinkToFit="1"/>
    </xf>
    <xf numFmtId="0" fontId="3" fillId="2" borderId="1" xfId="1" applyNumberFormat="1" applyFont="1" applyFill="1" applyBorder="1" applyAlignment="1">
      <alignment horizontal="center" vertical="center" shrinkToFit="1"/>
    </xf>
    <xf numFmtId="0" fontId="3" fillId="2" borderId="10" xfId="1" applyNumberFormat="1" applyFont="1" applyFill="1" applyBorder="1" applyAlignment="1">
      <alignment horizontal="center" vertical="center" shrinkToFit="1"/>
    </xf>
    <xf numFmtId="0" fontId="7" fillId="2" borderId="11" xfId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left" shrinkToFit="1"/>
    </xf>
    <xf numFmtId="164" fontId="4" fillId="2" borderId="1" xfId="1" applyNumberFormat="1" applyFont="1" applyFill="1" applyBorder="1" applyAlignment="1">
      <alignment horizontal="center" vertical="center" shrinkToFit="1"/>
    </xf>
    <xf numFmtId="0" fontId="7" fillId="2" borderId="12" xfId="1" applyFont="1" applyFill="1" applyBorder="1" applyAlignment="1">
      <alignment horizontal="center" vertical="center" wrapText="1" shrinkToFit="1"/>
    </xf>
    <xf numFmtId="0" fontId="7" fillId="2" borderId="9" xfId="1" applyFont="1" applyFill="1" applyBorder="1" applyAlignment="1">
      <alignment horizontal="center" vertical="center" wrapText="1" shrinkToFit="1"/>
    </xf>
    <xf numFmtId="0" fontId="10" fillId="2" borderId="5" xfId="1" applyFont="1" applyFill="1" applyBorder="1" applyAlignment="1">
      <alignment horizontal="left" vertical="center" shrinkToFit="1"/>
    </xf>
    <xf numFmtId="0" fontId="4" fillId="2" borderId="5" xfId="1" applyFont="1" applyFill="1" applyBorder="1" applyAlignment="1">
      <alignment horizontal="left" vertical="center" shrinkToFit="1"/>
    </xf>
    <xf numFmtId="0" fontId="3" fillId="2" borderId="5" xfId="1" applyFont="1" applyFill="1" applyBorder="1" applyAlignment="1">
      <alignment horizontal="center" vertical="center" shrinkToFit="1"/>
    </xf>
    <xf numFmtId="164" fontId="10" fillId="4" borderId="5" xfId="1" applyNumberFormat="1" applyFont="1" applyFill="1" applyBorder="1" applyAlignment="1">
      <alignment horizontal="center" vertical="center" shrinkToFit="1"/>
    </xf>
    <xf numFmtId="0" fontId="3" fillId="2" borderId="5" xfId="1" applyNumberFormat="1" applyFont="1" applyFill="1" applyBorder="1" applyAlignment="1">
      <alignment horizontal="center" vertical="center" shrinkToFit="1"/>
    </xf>
    <xf numFmtId="0" fontId="3" fillId="2" borderId="13" xfId="1" applyNumberFormat="1" applyFont="1" applyFill="1" applyBorder="1" applyAlignment="1">
      <alignment horizontal="center" vertical="center" shrinkToFit="1"/>
    </xf>
    <xf numFmtId="0" fontId="3" fillId="2" borderId="14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vertical="center"/>
    </xf>
    <xf numFmtId="164" fontId="14" fillId="5" borderId="15" xfId="1" applyNumberFormat="1" applyFont="1" applyFill="1" applyBorder="1" applyAlignment="1">
      <alignment horizontal="center" vertical="center"/>
    </xf>
    <xf numFmtId="165" fontId="10" fillId="2" borderId="15" xfId="1" applyNumberFormat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/>
    </xf>
    <xf numFmtId="164" fontId="14" fillId="2" borderId="16" xfId="1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 shrinkToFit="1"/>
    </xf>
    <xf numFmtId="0" fontId="10" fillId="2" borderId="1" xfId="1" applyFont="1" applyFill="1" applyBorder="1" applyAlignment="1">
      <alignment horizontal="left" vertical="center" wrapText="1" shrinkToFit="1"/>
    </xf>
    <xf numFmtId="164" fontId="14" fillId="4" borderId="1" xfId="1" applyNumberFormat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left" vertical="center" wrapText="1" shrinkToFit="1"/>
    </xf>
    <xf numFmtId="0" fontId="16" fillId="2" borderId="5" xfId="1" applyFont="1" applyFill="1" applyBorder="1" applyAlignment="1">
      <alignment horizontal="center" vertical="center" wrapText="1" shrinkToFit="1"/>
    </xf>
    <xf numFmtId="0" fontId="16" fillId="2" borderId="17" xfId="1" applyFont="1" applyFill="1" applyBorder="1" applyAlignment="1">
      <alignment horizontal="center" vertical="center" wrapText="1" shrinkToFit="1"/>
    </xf>
    <xf numFmtId="0" fontId="17" fillId="0" borderId="1" xfId="1" applyFont="1" applyBorder="1" applyAlignment="1">
      <alignment horizontal="left" vertical="center" wrapText="1" shrinkToFit="1"/>
    </xf>
    <xf numFmtId="0" fontId="18" fillId="0" borderId="1" xfId="1" applyFont="1" applyBorder="1" applyAlignment="1">
      <alignment horizontal="left" vertical="center" wrapText="1" shrinkToFit="1"/>
    </xf>
    <xf numFmtId="0" fontId="7" fillId="2" borderId="5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166" fontId="14" fillId="4" borderId="1" xfId="1" applyNumberFormat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66" fontId="15" fillId="2" borderId="1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 wrapText="1"/>
    </xf>
    <xf numFmtId="0" fontId="3" fillId="2" borderId="1" xfId="4" applyNumberFormat="1" applyFont="1" applyFill="1" applyBorder="1" applyAlignment="1" applyProtection="1">
      <alignment horizontal="center" vertical="center"/>
      <protection locked="0"/>
    </xf>
    <xf numFmtId="166" fontId="15" fillId="2" borderId="1" xfId="4" applyNumberFormat="1" applyFont="1" applyFill="1" applyBorder="1" applyAlignment="1" applyProtection="1">
      <alignment horizontal="center" vertical="center"/>
      <protection locked="0"/>
    </xf>
    <xf numFmtId="0" fontId="10" fillId="2" borderId="1" xfId="3" applyFont="1" applyFill="1" applyBorder="1" applyAlignment="1">
      <alignment horizontal="left" vertical="center" shrinkToFit="1"/>
    </xf>
    <xf numFmtId="0" fontId="3" fillId="2" borderId="1" xfId="4" applyNumberFormat="1" applyFont="1" applyFill="1" applyBorder="1" applyAlignment="1" applyProtection="1">
      <alignment horizontal="center" vertical="center" shrinkToFit="1"/>
      <protection locked="0"/>
    </xf>
    <xf numFmtId="166" fontId="14" fillId="4" borderId="1" xfId="1" applyNumberFormat="1" applyFont="1" applyFill="1" applyBorder="1" applyAlignment="1">
      <alignment horizontal="center" vertical="center" shrinkToFit="1"/>
    </xf>
    <xf numFmtId="0" fontId="3" fillId="2" borderId="1" xfId="3" applyFont="1" applyFill="1" applyBorder="1" applyAlignment="1">
      <alignment horizontal="left" vertical="center" shrinkToFit="1"/>
    </xf>
    <xf numFmtId="166" fontId="4" fillId="2" borderId="1" xfId="1" applyNumberFormat="1" applyFont="1" applyFill="1" applyBorder="1" applyAlignment="1">
      <alignment horizontal="center" vertical="center" shrinkToFit="1"/>
    </xf>
    <xf numFmtId="0" fontId="7" fillId="2" borderId="16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 shrinkToFit="1"/>
    </xf>
    <xf numFmtId="0" fontId="6" fillId="2" borderId="5" xfId="1" applyFont="1" applyFill="1" applyBorder="1" applyAlignment="1">
      <alignment horizontal="center" vertical="center" wrapText="1" shrinkToFit="1"/>
    </xf>
    <xf numFmtId="0" fontId="10" fillId="2" borderId="1" xfId="1" applyFont="1" applyFill="1" applyBorder="1" applyAlignment="1">
      <alignment vertical="top" wrapText="1" shrinkToFit="1"/>
    </xf>
    <xf numFmtId="0" fontId="3" fillId="2" borderId="1" xfId="1" applyFont="1" applyFill="1" applyBorder="1" applyAlignment="1">
      <alignment horizontal="left" vertical="top" wrapText="1" shrinkToFit="1"/>
    </xf>
    <xf numFmtId="166" fontId="14" fillId="4" borderId="5" xfId="1" applyNumberFormat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vertical="center" wrapText="1" shrinkToFit="1"/>
    </xf>
    <xf numFmtId="0" fontId="7" fillId="2" borderId="14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0" fontId="3" fillId="2" borderId="15" xfId="4" applyNumberFormat="1" applyFont="1" applyFill="1" applyBorder="1" applyAlignment="1" applyProtection="1">
      <alignment horizontal="center" vertical="center"/>
      <protection locked="0"/>
    </xf>
    <xf numFmtId="164" fontId="14" fillId="5" borderId="15" xfId="4" applyNumberFormat="1" applyFont="1" applyFill="1" applyBorder="1" applyAlignment="1" applyProtection="1">
      <alignment horizontal="center" vertical="center"/>
      <protection locked="0"/>
    </xf>
    <xf numFmtId="0" fontId="7" fillId="2" borderId="18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/>
    </xf>
    <xf numFmtId="0" fontId="11" fillId="2" borderId="19" xfId="1" applyFont="1" applyFill="1" applyBorder="1" applyAlignment="1">
      <alignment horizontal="center" vertical="center"/>
    </xf>
    <xf numFmtId="164" fontId="14" fillId="5" borderId="19" xfId="1" applyNumberFormat="1" applyFont="1" applyFill="1" applyBorder="1" applyAlignment="1">
      <alignment horizontal="center" vertical="center"/>
    </xf>
    <xf numFmtId="165" fontId="10" fillId="2" borderId="19" xfId="1" applyNumberFormat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/>
    </xf>
    <xf numFmtId="0" fontId="11" fillId="2" borderId="16" xfId="1" applyFont="1" applyFill="1" applyBorder="1" applyAlignment="1">
      <alignment horizontal="center" vertical="center"/>
    </xf>
    <xf numFmtId="10" fontId="14" fillId="2" borderId="16" xfId="1" applyNumberFormat="1" applyFont="1" applyFill="1" applyBorder="1" applyAlignment="1">
      <alignment horizontal="center" vertical="center"/>
    </xf>
    <xf numFmtId="165" fontId="10" fillId="2" borderId="16" xfId="1" applyNumberFormat="1" applyFont="1" applyFill="1" applyBorder="1" applyAlignment="1">
      <alignment horizontal="center" vertical="center"/>
    </xf>
    <xf numFmtId="165" fontId="10" fillId="2" borderId="20" xfId="1" applyNumberFormat="1" applyFont="1" applyFill="1" applyBorder="1" applyAlignment="1">
      <alignment horizontal="center" vertical="center"/>
    </xf>
    <xf numFmtId="165" fontId="10" fillId="2" borderId="21" xfId="1" applyNumberFormat="1" applyFont="1" applyFill="1" applyBorder="1" applyAlignment="1">
      <alignment horizontal="center" vertical="center"/>
    </xf>
    <xf numFmtId="165" fontId="10" fillId="2" borderId="22" xfId="1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1"/>
    <cellStyle name="Обычный_Гимназия Меню(кал.)" xfId="3"/>
    <cellStyle name="Обычный_Счет-фактура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topLeftCell="C42" zoomScale="98" zoomScaleNormal="98" workbookViewId="0">
      <selection sqref="A1:N60"/>
    </sheetView>
  </sheetViews>
  <sheetFormatPr defaultColWidth="9" defaultRowHeight="15" x14ac:dyDescent="0.25"/>
  <cols>
    <col min="2" max="2" width="42.42578125" customWidth="1"/>
    <col min="3" max="3" width="5.7109375" customWidth="1"/>
    <col min="4" max="4" width="7.140625" customWidth="1"/>
    <col min="6" max="6" width="12.140625" bestFit="1" customWidth="1"/>
  </cols>
  <sheetData>
    <row r="1" spans="1:19" ht="60" x14ac:dyDescent="0.25">
      <c r="A1" s="1"/>
      <c r="B1" s="1" t="s">
        <v>0</v>
      </c>
      <c r="C1" s="1" t="s">
        <v>1</v>
      </c>
      <c r="D1" s="1" t="s">
        <v>2</v>
      </c>
      <c r="E1" s="2" t="s">
        <v>3</v>
      </c>
      <c r="F1" s="2"/>
      <c r="G1" s="2"/>
      <c r="H1" s="2"/>
      <c r="I1" s="2"/>
      <c r="J1" s="1" t="s">
        <v>4</v>
      </c>
      <c r="K1" s="2" t="s">
        <v>5</v>
      </c>
      <c r="L1" s="2"/>
      <c r="M1" s="2"/>
      <c r="N1" s="2"/>
      <c r="O1" s="3" t="s">
        <v>6</v>
      </c>
      <c r="P1" s="4"/>
      <c r="Q1" s="4"/>
      <c r="R1" s="5"/>
    </row>
    <row r="2" spans="1:19" ht="25.5" x14ac:dyDescent="0.25">
      <c r="A2" s="6" t="s">
        <v>7</v>
      </c>
      <c r="B2" s="7" t="s">
        <v>8</v>
      </c>
      <c r="C2" s="7"/>
      <c r="D2" s="7"/>
      <c r="E2" s="6" t="s">
        <v>9</v>
      </c>
      <c r="F2" s="8" t="s">
        <v>2</v>
      </c>
      <c r="G2" s="9" t="s">
        <v>10</v>
      </c>
      <c r="H2" s="7" t="s">
        <v>11</v>
      </c>
      <c r="I2" s="7" t="s">
        <v>12</v>
      </c>
      <c r="J2" s="10" t="s">
        <v>13</v>
      </c>
      <c r="K2" s="6" t="s">
        <v>14</v>
      </c>
      <c r="L2" s="6" t="s">
        <v>15</v>
      </c>
      <c r="M2" s="6" t="s">
        <v>16</v>
      </c>
      <c r="N2" s="6" t="s">
        <v>17</v>
      </c>
      <c r="O2" s="6" t="s">
        <v>18</v>
      </c>
      <c r="P2" s="6" t="s">
        <v>19</v>
      </c>
      <c r="Q2" s="6" t="s">
        <v>20</v>
      </c>
      <c r="R2" s="6" t="s">
        <v>21</v>
      </c>
    </row>
    <row r="3" spans="1:19" x14ac:dyDescent="0.25">
      <c r="A3" s="11">
        <v>1</v>
      </c>
      <c r="B3" s="12">
        <v>2</v>
      </c>
      <c r="C3" s="12"/>
      <c r="D3" s="12"/>
      <c r="E3" s="13">
        <v>3</v>
      </c>
      <c r="F3" s="14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3">
        <v>10</v>
      </c>
      <c r="M3" s="13">
        <v>11</v>
      </c>
      <c r="N3" s="13">
        <v>12</v>
      </c>
      <c r="O3" s="13">
        <v>13</v>
      </c>
      <c r="P3" s="13">
        <v>14</v>
      </c>
      <c r="Q3" s="13">
        <v>15</v>
      </c>
      <c r="R3" s="13">
        <v>16</v>
      </c>
    </row>
    <row r="4" spans="1:19" ht="16.5" thickBot="1" x14ac:dyDescent="0.3">
      <c r="A4" s="15"/>
      <c r="B4" s="16" t="s">
        <v>22</v>
      </c>
      <c r="C4" s="16"/>
      <c r="D4" s="16"/>
      <c r="E4" s="17"/>
      <c r="F4" s="18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9" ht="15.75" x14ac:dyDescent="0.25">
      <c r="A5" s="19"/>
      <c r="B5" s="20" t="s">
        <v>23</v>
      </c>
      <c r="C5" s="20"/>
      <c r="D5" s="20"/>
      <c r="E5" s="21"/>
      <c r="F5" s="22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3"/>
    </row>
    <row r="6" spans="1:19" ht="15.75" x14ac:dyDescent="0.25">
      <c r="A6" s="24" t="s">
        <v>24</v>
      </c>
      <c r="B6" s="25" t="s">
        <v>25</v>
      </c>
      <c r="C6" s="25"/>
      <c r="D6" s="25"/>
      <c r="E6" s="26" t="s">
        <v>26</v>
      </c>
      <c r="F6" s="27">
        <f>SUM(F7:F12)</f>
        <v>19.816769999999998</v>
      </c>
      <c r="G6" s="26">
        <v>6.11</v>
      </c>
      <c r="H6" s="26">
        <v>10.72</v>
      </c>
      <c r="I6" s="26">
        <v>25.38</v>
      </c>
      <c r="J6" s="26">
        <v>178.1</v>
      </c>
      <c r="K6" s="26">
        <v>0.08</v>
      </c>
      <c r="L6" s="26">
        <v>1.17</v>
      </c>
      <c r="M6" s="26">
        <v>0.06</v>
      </c>
      <c r="N6" s="26">
        <v>0.9</v>
      </c>
      <c r="O6" s="26">
        <v>133.77000000000001</v>
      </c>
      <c r="P6" s="26">
        <v>118.2</v>
      </c>
      <c r="Q6" s="26">
        <v>20.3</v>
      </c>
      <c r="R6" s="28">
        <v>0.47</v>
      </c>
      <c r="S6" s="29"/>
    </row>
    <row r="7" spans="1:19" ht="15.75" x14ac:dyDescent="0.25">
      <c r="A7" s="30"/>
      <c r="B7" s="31" t="s">
        <v>27</v>
      </c>
      <c r="C7" s="31">
        <v>31</v>
      </c>
      <c r="D7" s="31">
        <v>7.1669999999999998E-2</v>
      </c>
      <c r="E7" s="26"/>
      <c r="F7" s="32">
        <f>C7*D7</f>
        <v>2.2217699999999998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8"/>
      <c r="S7" s="29"/>
    </row>
    <row r="8" spans="1:19" ht="15.75" x14ac:dyDescent="0.25">
      <c r="A8" s="30"/>
      <c r="B8" s="31" t="s">
        <v>28</v>
      </c>
      <c r="C8" s="31">
        <v>100</v>
      </c>
      <c r="D8" s="31">
        <v>0.1188</v>
      </c>
      <c r="E8" s="26"/>
      <c r="F8" s="32">
        <f>C8*D8</f>
        <v>11.88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8"/>
      <c r="S8" s="29"/>
    </row>
    <row r="9" spans="1:19" ht="15.75" x14ac:dyDescent="0.25">
      <c r="A9" s="30"/>
      <c r="B9" s="31" t="s">
        <v>29</v>
      </c>
      <c r="C9" s="31"/>
      <c r="D9" s="31"/>
      <c r="E9" s="26"/>
      <c r="F9" s="32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8"/>
      <c r="S9" s="29"/>
    </row>
    <row r="10" spans="1:19" ht="15.75" x14ac:dyDescent="0.25">
      <c r="A10" s="30"/>
      <c r="B10" s="31" t="s">
        <v>30</v>
      </c>
      <c r="C10" s="31">
        <v>6</v>
      </c>
      <c r="D10" s="31">
        <v>3.6999999999999998E-2</v>
      </c>
      <c r="E10" s="26"/>
      <c r="F10" s="32">
        <f>C10*D10</f>
        <v>0.22199999999999998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8"/>
      <c r="S10" s="29"/>
    </row>
    <row r="11" spans="1:19" ht="15.75" x14ac:dyDescent="0.25">
      <c r="A11" s="30"/>
      <c r="B11" s="33" t="s">
        <v>31</v>
      </c>
      <c r="C11" s="33"/>
      <c r="D11" s="33"/>
      <c r="E11" s="26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8"/>
      <c r="S11" s="29"/>
    </row>
    <row r="12" spans="1:19" ht="15.75" x14ac:dyDescent="0.25">
      <c r="A12" s="34"/>
      <c r="B12" s="33" t="s">
        <v>32</v>
      </c>
      <c r="C12" s="31">
        <v>10</v>
      </c>
      <c r="D12" s="31">
        <v>0.54930000000000001</v>
      </c>
      <c r="E12" s="26"/>
      <c r="F12" s="32">
        <f>C12*D12</f>
        <v>5.4930000000000003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8"/>
      <c r="S12" s="29"/>
    </row>
    <row r="13" spans="1:19" ht="15.75" x14ac:dyDescent="0.25">
      <c r="A13" s="35" t="s">
        <v>33</v>
      </c>
      <c r="B13" s="36" t="s">
        <v>34</v>
      </c>
      <c r="C13" s="37">
        <v>10</v>
      </c>
      <c r="D13" s="37">
        <v>0.54930000000000001</v>
      </c>
      <c r="E13" s="38">
        <v>10</v>
      </c>
      <c r="F13" s="39">
        <f>C13*D13</f>
        <v>5.4930000000000003</v>
      </c>
      <c r="G13" s="40">
        <v>0.1</v>
      </c>
      <c r="H13" s="40">
        <v>7.2</v>
      </c>
      <c r="I13" s="40">
        <v>0.1</v>
      </c>
      <c r="J13" s="40">
        <v>66</v>
      </c>
      <c r="K13" s="40">
        <v>0.1</v>
      </c>
      <c r="L13" s="40">
        <v>0</v>
      </c>
      <c r="M13" s="40">
        <v>0.04</v>
      </c>
      <c r="N13" s="40">
        <v>0.1</v>
      </c>
      <c r="O13" s="40">
        <v>2</v>
      </c>
      <c r="P13" s="40">
        <v>3</v>
      </c>
      <c r="Q13" s="40">
        <v>0</v>
      </c>
      <c r="R13" s="41">
        <v>0</v>
      </c>
    </row>
    <row r="14" spans="1:19" ht="15.75" x14ac:dyDescent="0.25">
      <c r="A14" s="42"/>
      <c r="B14" s="43" t="s">
        <v>32</v>
      </c>
      <c r="C14" s="43"/>
      <c r="D14" s="43"/>
      <c r="E14" s="38"/>
      <c r="F14" s="44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19" ht="15.75" x14ac:dyDescent="0.25">
      <c r="A15" s="45" t="s">
        <v>35</v>
      </c>
      <c r="B15" s="46" t="s">
        <v>36</v>
      </c>
      <c r="C15" s="46"/>
      <c r="D15" s="46"/>
      <c r="E15" s="47">
        <v>20</v>
      </c>
      <c r="F15" s="48">
        <f>C16*D16</f>
        <v>14.242799999999999</v>
      </c>
      <c r="G15" s="49">
        <v>5.3</v>
      </c>
      <c r="H15" s="49">
        <v>5.3</v>
      </c>
      <c r="I15" s="49">
        <v>0</v>
      </c>
      <c r="J15" s="49">
        <v>70</v>
      </c>
      <c r="K15" s="49">
        <v>6.0000000000000001E-3</v>
      </c>
      <c r="L15" s="49">
        <v>0.14000000000000001</v>
      </c>
      <c r="M15" s="49">
        <v>0.04</v>
      </c>
      <c r="N15" s="49">
        <v>0.4</v>
      </c>
      <c r="O15" s="49">
        <v>200</v>
      </c>
      <c r="P15" s="49">
        <v>120</v>
      </c>
      <c r="Q15" s="49">
        <v>11</v>
      </c>
      <c r="R15" s="50">
        <v>0.03</v>
      </c>
    </row>
    <row r="16" spans="1:19" ht="15.75" x14ac:dyDescent="0.25">
      <c r="A16" s="51"/>
      <c r="B16" s="52" t="s">
        <v>37</v>
      </c>
      <c r="C16" s="52">
        <f>20*1.1</f>
        <v>22</v>
      </c>
      <c r="D16" s="52">
        <v>0.64739999999999998</v>
      </c>
      <c r="E16" s="47"/>
      <c r="F16" s="53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</row>
    <row r="17" spans="1:18" ht="15.75" x14ac:dyDescent="0.25">
      <c r="A17" s="54" t="s">
        <v>38</v>
      </c>
      <c r="B17" s="55" t="s">
        <v>39</v>
      </c>
      <c r="C17" s="55"/>
      <c r="D17" s="55"/>
      <c r="E17" s="56" t="s">
        <v>40</v>
      </c>
      <c r="F17" s="57">
        <f>F18+F19+F20</f>
        <v>4.9962</v>
      </c>
      <c r="G17" s="58">
        <v>0.2</v>
      </c>
      <c r="H17" s="58">
        <v>0</v>
      </c>
      <c r="I17" s="58">
        <v>13.6</v>
      </c>
      <c r="J17" s="58">
        <v>56</v>
      </c>
      <c r="K17" s="58">
        <v>0</v>
      </c>
      <c r="L17" s="58">
        <v>2.2000000000000002</v>
      </c>
      <c r="M17" s="58">
        <v>0</v>
      </c>
      <c r="N17" s="58">
        <v>0.06</v>
      </c>
      <c r="O17" s="58">
        <v>16</v>
      </c>
      <c r="P17" s="58">
        <v>8</v>
      </c>
      <c r="Q17" s="58">
        <v>6</v>
      </c>
      <c r="R17" s="59">
        <v>0.8</v>
      </c>
    </row>
    <row r="18" spans="1:18" ht="15.75" x14ac:dyDescent="0.25">
      <c r="A18" s="60"/>
      <c r="B18" s="61" t="s">
        <v>41</v>
      </c>
      <c r="C18" s="61">
        <v>2</v>
      </c>
      <c r="D18" s="61">
        <v>1.2</v>
      </c>
      <c r="E18" s="56"/>
      <c r="F18" s="62">
        <f>C18*D18</f>
        <v>2.4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</row>
    <row r="19" spans="1:18" ht="15.75" x14ac:dyDescent="0.25">
      <c r="A19" s="60"/>
      <c r="B19" s="61" t="s">
        <v>42</v>
      </c>
      <c r="C19" s="61">
        <v>7</v>
      </c>
      <c r="D19" s="61">
        <v>0.29160000000000003</v>
      </c>
      <c r="E19" s="56"/>
      <c r="F19" s="62">
        <f t="shared" ref="F19:F20" si="0">C19*D19</f>
        <v>2.0412000000000003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</row>
    <row r="20" spans="1:18" ht="15.75" x14ac:dyDescent="0.25">
      <c r="A20" s="63"/>
      <c r="B20" s="61" t="s">
        <v>43</v>
      </c>
      <c r="C20" s="61">
        <v>15</v>
      </c>
      <c r="D20" s="61">
        <v>3.6999999999999998E-2</v>
      </c>
      <c r="E20" s="56"/>
      <c r="F20" s="62">
        <f t="shared" si="0"/>
        <v>0.55499999999999994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</row>
    <row r="21" spans="1:18" ht="16.5" thickBot="1" x14ac:dyDescent="0.3">
      <c r="A21" s="64" t="s">
        <v>44</v>
      </c>
      <c r="B21" s="65" t="s">
        <v>45</v>
      </c>
      <c r="C21" s="66">
        <v>50</v>
      </c>
      <c r="D21" s="66">
        <v>5.6169999999999998E-2</v>
      </c>
      <c r="E21" s="67" t="s">
        <v>46</v>
      </c>
      <c r="F21" s="68">
        <f>C21*D21</f>
        <v>2.8085</v>
      </c>
      <c r="G21" s="69">
        <v>6.45</v>
      </c>
      <c r="H21" s="69">
        <v>1.1000000000000001</v>
      </c>
      <c r="I21" s="69">
        <v>35</v>
      </c>
      <c r="J21" s="69">
        <v>173</v>
      </c>
      <c r="K21" s="69">
        <v>0.2</v>
      </c>
      <c r="L21" s="69">
        <v>0</v>
      </c>
      <c r="M21" s="69">
        <v>0</v>
      </c>
      <c r="N21" s="69">
        <v>1.4</v>
      </c>
      <c r="O21" s="69">
        <v>26.3</v>
      </c>
      <c r="P21" s="69">
        <v>148.19999999999999</v>
      </c>
      <c r="Q21" s="69">
        <v>44.65</v>
      </c>
      <c r="R21" s="70">
        <v>2.1800000000000002</v>
      </c>
    </row>
    <row r="22" spans="1:18" ht="16.5" thickBot="1" x14ac:dyDescent="0.3">
      <c r="A22" s="71"/>
      <c r="B22" s="72" t="s">
        <v>47</v>
      </c>
      <c r="C22" s="72"/>
      <c r="D22" s="72"/>
      <c r="E22" s="73"/>
      <c r="F22" s="74">
        <f>F6+F15+F17+F21+F13</f>
        <v>47.35727</v>
      </c>
      <c r="G22" s="75">
        <f t="shared" ref="G22:R22" si="1">SUM(G13:G21)</f>
        <v>12.05</v>
      </c>
      <c r="H22" s="75">
        <f t="shared" si="1"/>
        <v>13.6</v>
      </c>
      <c r="I22" s="75">
        <f t="shared" si="1"/>
        <v>48.7</v>
      </c>
      <c r="J22" s="75">
        <f t="shared" si="1"/>
        <v>365</v>
      </c>
      <c r="K22" s="75">
        <f t="shared" si="1"/>
        <v>0.30600000000000005</v>
      </c>
      <c r="L22" s="75">
        <f t="shared" si="1"/>
        <v>2.3400000000000003</v>
      </c>
      <c r="M22" s="75">
        <f t="shared" si="1"/>
        <v>0.08</v>
      </c>
      <c r="N22" s="75">
        <f t="shared" si="1"/>
        <v>1.96</v>
      </c>
      <c r="O22" s="75">
        <f t="shared" si="1"/>
        <v>244.3</v>
      </c>
      <c r="P22" s="75">
        <f t="shared" si="1"/>
        <v>279.2</v>
      </c>
      <c r="Q22" s="75">
        <f t="shared" si="1"/>
        <v>61.65</v>
      </c>
      <c r="R22" s="75">
        <f t="shared" si="1"/>
        <v>3.0100000000000002</v>
      </c>
    </row>
    <row r="23" spans="1:18" ht="15.75" x14ac:dyDescent="0.25">
      <c r="A23" s="76"/>
      <c r="B23" s="77" t="s">
        <v>48</v>
      </c>
      <c r="C23" s="77"/>
      <c r="D23" s="77"/>
      <c r="E23" s="78"/>
      <c r="F23" s="79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1:18" ht="15.75" x14ac:dyDescent="0.25">
      <c r="A24" s="80" t="s">
        <v>49</v>
      </c>
      <c r="B24" s="81" t="s">
        <v>50</v>
      </c>
      <c r="C24" s="81"/>
      <c r="D24" s="81"/>
      <c r="E24" s="56">
        <v>80</v>
      </c>
      <c r="F24" s="82">
        <f>SUM(F25:F30)</f>
        <v>11.453935000000001</v>
      </c>
      <c r="G24" s="58">
        <v>1.5</v>
      </c>
      <c r="H24" s="58">
        <v>10.1</v>
      </c>
      <c r="I24" s="58">
        <v>8.5</v>
      </c>
      <c r="J24" s="58">
        <v>128.5</v>
      </c>
      <c r="K24" s="58">
        <v>0</v>
      </c>
      <c r="L24" s="58">
        <v>6.2</v>
      </c>
      <c r="M24" s="58">
        <v>0.5</v>
      </c>
      <c r="N24" s="58">
        <v>4.0999999999999996</v>
      </c>
      <c r="O24" s="58">
        <v>24.9</v>
      </c>
      <c r="P24" s="58">
        <v>45.7</v>
      </c>
      <c r="Q24" s="58">
        <v>20.6</v>
      </c>
      <c r="R24" s="58">
        <v>0.9</v>
      </c>
    </row>
    <row r="25" spans="1:18" ht="15.75" x14ac:dyDescent="0.25">
      <c r="A25" s="83"/>
      <c r="B25" s="84" t="s">
        <v>51</v>
      </c>
      <c r="C25" s="84">
        <f>20.56*1.3</f>
        <v>26.727999999999998</v>
      </c>
      <c r="D25" s="84">
        <v>4.4499999999999998E-2</v>
      </c>
      <c r="E25" s="56"/>
      <c r="F25" s="62">
        <f>C25*D25</f>
        <v>1.1893959999999999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ht="15.75" x14ac:dyDescent="0.25">
      <c r="A26" s="83"/>
      <c r="B26" s="84" t="s">
        <v>52</v>
      </c>
      <c r="C26" s="84">
        <f>16.8*1.3</f>
        <v>21.840000000000003</v>
      </c>
      <c r="D26" s="84">
        <v>6.1199999999999997E-2</v>
      </c>
      <c r="E26" s="56"/>
      <c r="F26" s="62">
        <f t="shared" ref="F26:F30" si="2">C26*D26</f>
        <v>1.3366080000000002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ht="15.75" x14ac:dyDescent="0.25">
      <c r="A27" s="83"/>
      <c r="B27" s="84" t="s">
        <v>53</v>
      </c>
      <c r="C27" s="84">
        <f>17*1.1</f>
        <v>18.700000000000003</v>
      </c>
      <c r="D27" s="84">
        <v>0.24667</v>
      </c>
      <c r="E27" s="56"/>
      <c r="F27" s="62">
        <f t="shared" si="2"/>
        <v>4.6127290000000007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18" ht="15.75" x14ac:dyDescent="0.25">
      <c r="A28" s="83"/>
      <c r="B28" s="84" t="s">
        <v>54</v>
      </c>
      <c r="C28" s="84">
        <f>12.8*1.2</f>
        <v>15.36</v>
      </c>
      <c r="D28" s="84">
        <v>4.3200000000000002E-2</v>
      </c>
      <c r="E28" s="56"/>
      <c r="F28" s="62">
        <f t="shared" si="2"/>
        <v>0.66355200000000003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15.75" x14ac:dyDescent="0.25">
      <c r="A29" s="83"/>
      <c r="B29" s="84" t="s">
        <v>55</v>
      </c>
      <c r="C29" s="84">
        <f>8*1.5</f>
        <v>12</v>
      </c>
      <c r="D29" s="84">
        <v>0.255</v>
      </c>
      <c r="E29" s="56"/>
      <c r="F29" s="62">
        <f t="shared" si="2"/>
        <v>3.06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ht="15.75" x14ac:dyDescent="0.25">
      <c r="A30" s="83"/>
      <c r="B30" s="84" t="s">
        <v>56</v>
      </c>
      <c r="C30" s="84">
        <v>5</v>
      </c>
      <c r="D30" s="84">
        <v>0.11833</v>
      </c>
      <c r="E30" s="56"/>
      <c r="F30" s="62">
        <f t="shared" si="2"/>
        <v>0.59165000000000001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ht="31.5" x14ac:dyDescent="0.25">
      <c r="A31" s="85" t="s">
        <v>57</v>
      </c>
      <c r="B31" s="81" t="s">
        <v>58</v>
      </c>
      <c r="C31" s="81"/>
      <c r="D31" s="81"/>
      <c r="E31" s="56">
        <v>250</v>
      </c>
      <c r="F31" s="82">
        <f>SUM(F32:F40)</f>
        <v>2.6704350000000003</v>
      </c>
      <c r="G31" s="56">
        <v>10.11</v>
      </c>
      <c r="H31" s="56">
        <v>3.97</v>
      </c>
      <c r="I31" s="56">
        <v>15.01</v>
      </c>
      <c r="J31" s="56">
        <v>139.80000000000001</v>
      </c>
      <c r="K31" s="56">
        <v>0.15</v>
      </c>
      <c r="L31" s="56">
        <v>9.73</v>
      </c>
      <c r="M31" s="56">
        <v>2.5000000000000001E-2</v>
      </c>
      <c r="N31" s="56">
        <v>0</v>
      </c>
      <c r="O31" s="56">
        <v>82.07</v>
      </c>
      <c r="P31" s="56">
        <v>171.22</v>
      </c>
      <c r="Q31" s="56">
        <v>53.48</v>
      </c>
      <c r="R31" s="56">
        <v>1.46</v>
      </c>
    </row>
    <row r="32" spans="1:18" ht="15.75" x14ac:dyDescent="0.25">
      <c r="A32" s="86"/>
      <c r="B32" s="87" t="s">
        <v>59</v>
      </c>
      <c r="C32" s="87">
        <f>8*1.3</f>
        <v>10.4</v>
      </c>
      <c r="D32" s="87">
        <v>4.4499999999999998E-2</v>
      </c>
      <c r="E32" s="56"/>
      <c r="F32" s="62">
        <f>C32*D32</f>
        <v>0.46279999999999999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1:18" ht="15.75" x14ac:dyDescent="0.25">
      <c r="A33" s="86"/>
      <c r="B33" s="87" t="s">
        <v>60</v>
      </c>
      <c r="C33" s="87">
        <f>8*1.3</f>
        <v>10.4</v>
      </c>
      <c r="D33" s="87">
        <v>6.1199999999999997E-2</v>
      </c>
      <c r="E33" s="56"/>
      <c r="F33" s="62">
        <f t="shared" ref="F33:F39" si="3">C33*D33</f>
        <v>0.63648000000000005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8" ht="15.75" x14ac:dyDescent="0.25">
      <c r="A34" s="86"/>
      <c r="B34" s="87" t="s">
        <v>61</v>
      </c>
      <c r="C34" s="87">
        <f>8*1.2</f>
        <v>9.6</v>
      </c>
      <c r="D34" s="87">
        <v>4.3200000000000002E-2</v>
      </c>
      <c r="E34" s="56"/>
      <c r="F34" s="62">
        <f t="shared" si="3"/>
        <v>0.41472000000000003</v>
      </c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1:18" ht="15.75" x14ac:dyDescent="0.25">
      <c r="A35" s="86"/>
      <c r="B35" s="87" t="s">
        <v>62</v>
      </c>
      <c r="C35" s="87">
        <v>0.8</v>
      </c>
      <c r="D35" s="87">
        <v>0.23799999999999999</v>
      </c>
      <c r="E35" s="56"/>
      <c r="F35" s="62">
        <f t="shared" si="3"/>
        <v>0.19040000000000001</v>
      </c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1:18" ht="15.75" x14ac:dyDescent="0.25">
      <c r="A36" s="86"/>
      <c r="B36" s="87" t="s">
        <v>63</v>
      </c>
      <c r="C36" s="87">
        <v>2</v>
      </c>
      <c r="D36" s="87">
        <v>0.11833</v>
      </c>
      <c r="E36" s="56"/>
      <c r="F36" s="62">
        <f t="shared" si="3"/>
        <v>0.23666000000000001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8" ht="15.75" x14ac:dyDescent="0.25">
      <c r="A37" s="86"/>
      <c r="B37" s="88" t="s">
        <v>64</v>
      </c>
      <c r="C37" s="88"/>
      <c r="D37" s="88"/>
      <c r="E37" s="56"/>
      <c r="F37" s="62">
        <f t="shared" si="3"/>
        <v>0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1:18" ht="15.75" x14ac:dyDescent="0.25">
      <c r="A38" s="86"/>
      <c r="B38" s="87" t="s">
        <v>65</v>
      </c>
      <c r="C38" s="87"/>
      <c r="D38" s="87"/>
      <c r="E38" s="56"/>
      <c r="F38" s="62">
        <f t="shared" si="3"/>
        <v>0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1:18" ht="15.75" x14ac:dyDescent="0.25">
      <c r="A39" s="86"/>
      <c r="B39" s="87" t="s">
        <v>66</v>
      </c>
      <c r="C39" s="87">
        <f>2.5/40</f>
        <v>6.25E-2</v>
      </c>
      <c r="D39" s="87">
        <v>11.67</v>
      </c>
      <c r="E39" s="56"/>
      <c r="F39" s="62">
        <f t="shared" si="3"/>
        <v>0.729375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1:18" ht="15.75" x14ac:dyDescent="0.25">
      <c r="A40" s="86"/>
      <c r="B40" s="88" t="s">
        <v>67</v>
      </c>
      <c r="C40" s="88"/>
      <c r="D40" s="88"/>
      <c r="E40" s="56"/>
      <c r="F40" s="62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  <row r="41" spans="1:18" ht="15.75" x14ac:dyDescent="0.25">
      <c r="A41" s="89" t="s">
        <v>68</v>
      </c>
      <c r="B41" s="90" t="s">
        <v>69</v>
      </c>
      <c r="C41" s="90"/>
      <c r="D41" s="90"/>
      <c r="E41" s="10">
        <v>200</v>
      </c>
      <c r="F41" s="91">
        <f>SUM(F42:F51)</f>
        <v>44.329239999999999</v>
      </c>
      <c r="G41" s="10">
        <v>15</v>
      </c>
      <c r="H41" s="10">
        <v>15</v>
      </c>
      <c r="I41" s="10">
        <v>13.52</v>
      </c>
      <c r="J41" s="10">
        <v>225.72</v>
      </c>
      <c r="K41" s="10">
        <v>0.16</v>
      </c>
      <c r="L41" s="10">
        <v>9.02</v>
      </c>
      <c r="M41" s="10">
        <v>0.04</v>
      </c>
      <c r="N41" s="10">
        <v>3.0000000000000001E-3</v>
      </c>
      <c r="O41" s="10">
        <v>24.08</v>
      </c>
      <c r="P41" s="10">
        <v>118.12</v>
      </c>
      <c r="Q41" s="10">
        <v>41.4</v>
      </c>
      <c r="R41" s="10">
        <v>2.14</v>
      </c>
    </row>
    <row r="42" spans="1:18" ht="15.75" x14ac:dyDescent="0.25">
      <c r="A42" s="92"/>
      <c r="B42" s="93" t="s">
        <v>70</v>
      </c>
      <c r="C42" s="93">
        <f>76*2</f>
        <v>152</v>
      </c>
      <c r="D42" s="93">
        <v>0.22333</v>
      </c>
      <c r="E42" s="10"/>
      <c r="F42" s="94">
        <f>C42*D42</f>
        <v>33.946159999999999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5.75" x14ac:dyDescent="0.25">
      <c r="A43" s="92"/>
      <c r="B43" s="95" t="s">
        <v>71</v>
      </c>
      <c r="C43" s="95"/>
      <c r="D43" s="95"/>
      <c r="E43" s="10"/>
      <c r="F43" s="94">
        <f t="shared" ref="F43:F49" si="4">C43*D43</f>
        <v>0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5.75" x14ac:dyDescent="0.25">
      <c r="A44" s="92"/>
      <c r="B44" s="93" t="s">
        <v>72</v>
      </c>
      <c r="C44" s="93">
        <f>92*1.3</f>
        <v>119.60000000000001</v>
      </c>
      <c r="D44" s="93">
        <v>4.4499999999999998E-2</v>
      </c>
      <c r="E44" s="10"/>
      <c r="F44" s="94">
        <f t="shared" si="4"/>
        <v>5.3222000000000005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15.75" x14ac:dyDescent="0.25">
      <c r="A45" s="92"/>
      <c r="B45" s="93" t="s">
        <v>73</v>
      </c>
      <c r="C45" s="93">
        <f>20*1.3</f>
        <v>26</v>
      </c>
      <c r="D45" s="93">
        <v>6.1199999999999997E-2</v>
      </c>
      <c r="E45" s="10"/>
      <c r="F45" s="94">
        <f t="shared" si="4"/>
        <v>1.5911999999999999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15.75" x14ac:dyDescent="0.25">
      <c r="A46" s="92"/>
      <c r="B46" s="93" t="s">
        <v>74</v>
      </c>
      <c r="C46" s="93">
        <v>2.4</v>
      </c>
      <c r="D46" s="93">
        <v>0.23799999999999999</v>
      </c>
      <c r="E46" s="10"/>
      <c r="F46" s="94">
        <f t="shared" si="4"/>
        <v>0.57119999999999993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5.75" x14ac:dyDescent="0.25">
      <c r="A47" s="92"/>
      <c r="B47" s="93" t="s">
        <v>75</v>
      </c>
      <c r="C47" s="93">
        <f>12*1.2</f>
        <v>14.399999999999999</v>
      </c>
      <c r="D47" s="93">
        <v>4.3200000000000002E-2</v>
      </c>
      <c r="E47" s="10"/>
      <c r="F47" s="94">
        <f t="shared" si="4"/>
        <v>0.62207999999999997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5.75" x14ac:dyDescent="0.25">
      <c r="A48" s="92"/>
      <c r="B48" s="93" t="s">
        <v>76</v>
      </c>
      <c r="C48" s="93">
        <v>4</v>
      </c>
      <c r="D48" s="93">
        <v>0.54930000000000001</v>
      </c>
      <c r="E48" s="10"/>
      <c r="F48" s="94">
        <f t="shared" si="4"/>
        <v>2.1972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9" ht="15.75" x14ac:dyDescent="0.25">
      <c r="A49" s="92"/>
      <c r="B49" s="31" t="s">
        <v>77</v>
      </c>
      <c r="C49" s="31">
        <v>2</v>
      </c>
      <c r="D49" s="31">
        <v>3.9600000000000003E-2</v>
      </c>
      <c r="E49" s="96"/>
      <c r="F49" s="94">
        <f t="shared" si="4"/>
        <v>7.9200000000000007E-2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9" ht="15.75" x14ac:dyDescent="0.25">
      <c r="A50" s="92"/>
      <c r="B50" s="31" t="s">
        <v>78</v>
      </c>
      <c r="C50" s="31"/>
      <c r="D50" s="31"/>
      <c r="E50" s="96"/>
      <c r="F50" s="97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9" ht="15.75" x14ac:dyDescent="0.25">
      <c r="A51" s="92"/>
      <c r="B51" s="33" t="s">
        <v>79</v>
      </c>
      <c r="C51" s="33"/>
      <c r="D51" s="33"/>
      <c r="E51" s="96"/>
      <c r="F51" s="97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9" ht="15.75" x14ac:dyDescent="0.25">
      <c r="A52" s="80" t="s">
        <v>80</v>
      </c>
      <c r="B52" s="98" t="s">
        <v>81</v>
      </c>
      <c r="C52" s="98"/>
      <c r="D52" s="98"/>
      <c r="E52" s="99">
        <v>200</v>
      </c>
      <c r="F52" s="100">
        <f>F53+F54</f>
        <v>4.5579999999999998</v>
      </c>
      <c r="G52" s="58">
        <v>0.7</v>
      </c>
      <c r="H52" s="58">
        <v>0.09</v>
      </c>
      <c r="I52" s="58">
        <v>32.1</v>
      </c>
      <c r="J52" s="58">
        <v>132.80000000000001</v>
      </c>
      <c r="K52" s="58">
        <v>0.02</v>
      </c>
      <c r="L52" s="58">
        <v>0.7</v>
      </c>
      <c r="M52" s="58">
        <v>0</v>
      </c>
      <c r="N52" s="58">
        <v>0</v>
      </c>
      <c r="O52" s="58">
        <v>32.5</v>
      </c>
      <c r="P52" s="58">
        <v>23.5</v>
      </c>
      <c r="Q52" s="58">
        <v>17.5</v>
      </c>
      <c r="R52" s="58">
        <v>0.7</v>
      </c>
    </row>
    <row r="53" spans="1:19" ht="15.75" x14ac:dyDescent="0.25">
      <c r="A53" s="83"/>
      <c r="B53" s="101" t="s">
        <v>82</v>
      </c>
      <c r="C53" s="101">
        <v>20</v>
      </c>
      <c r="D53" s="101">
        <v>0.19089999999999999</v>
      </c>
      <c r="E53" s="99"/>
      <c r="F53" s="102">
        <f>C53*D53</f>
        <v>3.8179999999999996</v>
      </c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9" ht="15.75" x14ac:dyDescent="0.25">
      <c r="A54" s="83"/>
      <c r="B54" s="101" t="s">
        <v>83</v>
      </c>
      <c r="C54" s="101">
        <v>20</v>
      </c>
      <c r="D54" s="101">
        <v>3.6999999999999998E-2</v>
      </c>
      <c r="E54" s="99"/>
      <c r="F54" s="102">
        <f>C54*D54</f>
        <v>0.74</v>
      </c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</row>
    <row r="55" spans="1:19" ht="15.75" x14ac:dyDescent="0.25">
      <c r="A55" s="103"/>
      <c r="B55" s="101" t="s">
        <v>84</v>
      </c>
      <c r="C55" s="101"/>
      <c r="D55" s="101"/>
      <c r="E55" s="99"/>
      <c r="F55" s="102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9" ht="15.75" x14ac:dyDescent="0.25">
      <c r="A56" s="104" t="s">
        <v>44</v>
      </c>
      <c r="B56" s="98" t="s">
        <v>45</v>
      </c>
      <c r="C56" s="101">
        <v>70</v>
      </c>
      <c r="D56" s="101">
        <v>5.6169999999999998E-2</v>
      </c>
      <c r="E56" s="56" t="s">
        <v>85</v>
      </c>
      <c r="F56" s="82">
        <f>C56*D56</f>
        <v>3.9318999999999997</v>
      </c>
      <c r="G56" s="58">
        <v>6.16</v>
      </c>
      <c r="H56" s="58">
        <v>1.4</v>
      </c>
      <c r="I56" s="58">
        <v>44.4</v>
      </c>
      <c r="J56" s="58">
        <v>231.6</v>
      </c>
      <c r="K56" s="58">
        <v>2.3E-2</v>
      </c>
      <c r="L56" s="58">
        <v>0</v>
      </c>
      <c r="M56" s="58">
        <v>0</v>
      </c>
      <c r="N56" s="58">
        <v>1.54</v>
      </c>
      <c r="O56" s="58">
        <v>33.75</v>
      </c>
      <c r="P56" s="58">
        <v>175.25</v>
      </c>
      <c r="Q56" s="58">
        <v>59.1</v>
      </c>
      <c r="R56" s="58">
        <v>3.62</v>
      </c>
    </row>
    <row r="57" spans="1:19" ht="15.75" x14ac:dyDescent="0.25">
      <c r="A57" s="105" t="s">
        <v>86</v>
      </c>
      <c r="B57" s="106" t="s">
        <v>87</v>
      </c>
      <c r="C57" s="107">
        <v>100</v>
      </c>
      <c r="D57" s="107">
        <v>0.18049999999999999</v>
      </c>
      <c r="E57" s="56">
        <v>100</v>
      </c>
      <c r="F57" s="108">
        <f>C57*D57</f>
        <v>18.05</v>
      </c>
      <c r="G57" s="58">
        <v>1.5</v>
      </c>
      <c r="H57" s="58">
        <v>0.5</v>
      </c>
      <c r="I57" s="58">
        <v>21</v>
      </c>
      <c r="J57" s="58">
        <v>96</v>
      </c>
      <c r="K57" s="58">
        <v>0.04</v>
      </c>
      <c r="L57" s="58">
        <v>10</v>
      </c>
      <c r="M57" s="58">
        <v>0</v>
      </c>
      <c r="N57" s="58">
        <v>0</v>
      </c>
      <c r="O57" s="58">
        <v>8</v>
      </c>
      <c r="P57" s="58">
        <v>28</v>
      </c>
      <c r="Q57" s="58">
        <v>42</v>
      </c>
      <c r="R57" s="58">
        <v>0.6</v>
      </c>
      <c r="S57" s="29"/>
    </row>
    <row r="58" spans="1:19" ht="16.5" thickBot="1" x14ac:dyDescent="0.3">
      <c r="A58" s="109"/>
      <c r="B58" s="110" t="s">
        <v>88</v>
      </c>
      <c r="C58" s="110"/>
      <c r="D58" s="110"/>
      <c r="E58" s="56"/>
      <c r="F58" s="62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29"/>
    </row>
    <row r="59" spans="1:19" ht="16.5" thickBot="1" x14ac:dyDescent="0.3">
      <c r="A59" s="111"/>
      <c r="B59" s="112" t="s">
        <v>89</v>
      </c>
      <c r="C59" s="112"/>
      <c r="D59" s="112"/>
      <c r="E59" s="113"/>
      <c r="F59" s="114">
        <f>F24+F31+F41+F52+F56+F57</f>
        <v>84.993510000000001</v>
      </c>
      <c r="G59" s="75">
        <f t="shared" ref="G59:R59" si="5">SUM(G24:G58)</f>
        <v>34.97</v>
      </c>
      <c r="H59" s="75">
        <f t="shared" si="5"/>
        <v>31.06</v>
      </c>
      <c r="I59" s="75">
        <f t="shared" si="5"/>
        <v>134.53</v>
      </c>
      <c r="J59" s="75">
        <f t="shared" si="5"/>
        <v>954.42</v>
      </c>
      <c r="K59" s="75">
        <f t="shared" si="5"/>
        <v>0.39300000000000002</v>
      </c>
      <c r="L59" s="75">
        <f t="shared" si="5"/>
        <v>35.65</v>
      </c>
      <c r="M59" s="75">
        <f t="shared" si="5"/>
        <v>0.56500000000000006</v>
      </c>
      <c r="N59" s="75">
        <f t="shared" si="5"/>
        <v>5.6429999999999998</v>
      </c>
      <c r="O59" s="75">
        <f t="shared" si="5"/>
        <v>205.3</v>
      </c>
      <c r="P59" s="75">
        <f t="shared" si="5"/>
        <v>561.79</v>
      </c>
      <c r="Q59" s="75">
        <f t="shared" si="5"/>
        <v>234.07999999999998</v>
      </c>
      <c r="R59" s="75">
        <f t="shared" si="5"/>
        <v>9.42</v>
      </c>
    </row>
    <row r="60" spans="1:19" ht="16.5" thickBot="1" x14ac:dyDescent="0.3">
      <c r="A60" s="115"/>
      <c r="B60" s="116" t="s">
        <v>90</v>
      </c>
      <c r="C60" s="116"/>
      <c r="D60" s="116"/>
      <c r="E60" s="117"/>
      <c r="F60" s="118">
        <f t="shared" ref="F60:R60" si="6">F22+F59</f>
        <v>132.35077999999999</v>
      </c>
      <c r="G60" s="119">
        <f t="shared" si="6"/>
        <v>47.019999999999996</v>
      </c>
      <c r="H60" s="119">
        <f t="shared" si="6"/>
        <v>44.66</v>
      </c>
      <c r="I60" s="119">
        <f t="shared" si="6"/>
        <v>183.23000000000002</v>
      </c>
      <c r="J60" s="119">
        <f t="shared" si="6"/>
        <v>1319.42</v>
      </c>
      <c r="K60" s="119">
        <f t="shared" si="6"/>
        <v>0.69900000000000007</v>
      </c>
      <c r="L60" s="119">
        <f t="shared" si="6"/>
        <v>37.99</v>
      </c>
      <c r="M60" s="119">
        <f t="shared" si="6"/>
        <v>0.64500000000000002</v>
      </c>
      <c r="N60" s="119">
        <f t="shared" si="6"/>
        <v>7.6029999999999998</v>
      </c>
      <c r="O60" s="119">
        <f t="shared" si="6"/>
        <v>449.6</v>
      </c>
      <c r="P60" s="119">
        <f t="shared" si="6"/>
        <v>840.99</v>
      </c>
      <c r="Q60" s="119">
        <f t="shared" si="6"/>
        <v>295.72999999999996</v>
      </c>
      <c r="R60" s="119">
        <f t="shared" si="6"/>
        <v>12.43</v>
      </c>
    </row>
    <row r="61" spans="1:19" ht="15" hidden="1" customHeight="1" x14ac:dyDescent="0.25">
      <c r="A61" s="120"/>
      <c r="B61" s="121"/>
      <c r="C61" s="121"/>
      <c r="D61" s="121"/>
      <c r="E61" s="122"/>
      <c r="F61" s="79"/>
      <c r="G61" s="123">
        <v>0.12211637782623699</v>
      </c>
      <c r="H61" s="123">
        <v>0.27796939841857599</v>
      </c>
      <c r="I61" s="123">
        <v>0.54278241224546497</v>
      </c>
      <c r="J61" s="124"/>
      <c r="K61" s="124"/>
      <c r="L61" s="124"/>
      <c r="M61" s="124"/>
      <c r="N61" s="124"/>
      <c r="O61" s="125"/>
      <c r="P61" s="126"/>
      <c r="Q61" s="126"/>
      <c r="R61" s="127"/>
    </row>
  </sheetData>
  <mergeCells count="13">
    <mergeCell ref="O61:R61"/>
    <mergeCell ref="A17:A20"/>
    <mergeCell ref="A24:A30"/>
    <mergeCell ref="A31:A40"/>
    <mergeCell ref="A41:A51"/>
    <mergeCell ref="A52:A55"/>
    <mergeCell ref="A57:A58"/>
    <mergeCell ref="E1:I1"/>
    <mergeCell ref="K1:N1"/>
    <mergeCell ref="O1:R1"/>
    <mergeCell ref="A6:A12"/>
    <mergeCell ref="A13:A14"/>
    <mergeCell ref="A15:A16"/>
  </mergeCells>
  <pageMargins left="0.70866141732283472" right="0.11811023622047245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Воспитатель</dc:creator>
  <cp:lastModifiedBy>Воспитатель</cp:lastModifiedBy>
  <dcterms:created xsi:type="dcterms:W3CDTF">2021-05-21T00:38:20Z</dcterms:created>
  <dcterms:modified xsi:type="dcterms:W3CDTF">2021-05-21T00:39:10Z</dcterms:modified>
</cp:coreProperties>
</file>