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оспитатель\Documents\"/>
    </mc:Choice>
  </mc:AlternateContent>
  <bookViews>
    <workbookView xWindow="0" yWindow="0" windowWidth="20490" windowHeight="765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4" i="1" l="1"/>
  <c r="Q64" i="1"/>
  <c r="P64" i="1"/>
  <c r="O64" i="1"/>
  <c r="N64" i="1"/>
  <c r="M64" i="1"/>
  <c r="L64" i="1"/>
  <c r="K64" i="1"/>
  <c r="J64" i="1"/>
  <c r="I64" i="1"/>
  <c r="H64" i="1"/>
  <c r="G64" i="1"/>
  <c r="F62" i="1"/>
  <c r="F61" i="1"/>
  <c r="F59" i="1"/>
  <c r="F58" i="1"/>
  <c r="F57" i="1"/>
  <c r="F56" i="1"/>
  <c r="F55" i="1"/>
  <c r="F54" i="1" s="1"/>
  <c r="F53" i="1"/>
  <c r="F52" i="1"/>
  <c r="F51" i="1"/>
  <c r="F49" i="1"/>
  <c r="F48" i="1"/>
  <c r="F47" i="1"/>
  <c r="F46" i="1"/>
  <c r="F44" i="1"/>
  <c r="F42" i="1"/>
  <c r="F41" i="1"/>
  <c r="F39" i="1"/>
  <c r="F38" i="1"/>
  <c r="F37" i="1"/>
  <c r="F36" i="1"/>
  <c r="F33" i="1"/>
  <c r="F32" i="1"/>
  <c r="C32" i="1"/>
  <c r="C31" i="1"/>
  <c r="F31" i="1" s="1"/>
  <c r="C30" i="1"/>
  <c r="F30" i="1" s="1"/>
  <c r="F29" i="1" s="1"/>
  <c r="F28" i="1"/>
  <c r="C27" i="1"/>
  <c r="F27" i="1" s="1"/>
  <c r="C26" i="1"/>
  <c r="F26" i="1" s="1"/>
  <c r="C25" i="1"/>
  <c r="F25" i="1" s="1"/>
  <c r="C24" i="1"/>
  <c r="F24" i="1" s="1"/>
  <c r="C23" i="1"/>
  <c r="F23" i="1" s="1"/>
  <c r="F22" i="1" s="1"/>
  <c r="F64" i="1" s="1"/>
  <c r="R20" i="1"/>
  <c r="R65" i="1" s="1"/>
  <c r="Q20" i="1"/>
  <c r="Q65" i="1" s="1"/>
  <c r="P20" i="1"/>
  <c r="P65" i="1" s="1"/>
  <c r="O20" i="1"/>
  <c r="O65" i="1" s="1"/>
  <c r="N20" i="1"/>
  <c r="N65" i="1" s="1"/>
  <c r="M20" i="1"/>
  <c r="M65" i="1" s="1"/>
  <c r="L20" i="1"/>
  <c r="L65" i="1" s="1"/>
  <c r="K20" i="1"/>
  <c r="K65" i="1" s="1"/>
  <c r="J20" i="1"/>
  <c r="J65" i="1" s="1"/>
  <c r="I20" i="1"/>
  <c r="I65" i="1" s="1"/>
  <c r="H20" i="1"/>
  <c r="H65" i="1" s="1"/>
  <c r="G20" i="1"/>
  <c r="G65" i="1" s="1"/>
  <c r="F19" i="1"/>
  <c r="F18" i="1"/>
  <c r="F17" i="1" s="1"/>
  <c r="F16" i="1"/>
  <c r="F15" i="1"/>
  <c r="F14" i="1"/>
  <c r="F13" i="1"/>
  <c r="F11" i="1"/>
  <c r="F9" i="1"/>
  <c r="S8" i="1"/>
  <c r="S9" i="1" s="1"/>
  <c r="F8" i="1"/>
  <c r="F7" i="1"/>
  <c r="F6" i="1"/>
  <c r="F20" i="1" s="1"/>
  <c r="F65" i="1" s="1"/>
</calcChain>
</file>

<file path=xl/sharedStrings.xml><?xml version="1.0" encoding="utf-8"?>
<sst xmlns="http://schemas.openxmlformats.org/spreadsheetml/2006/main" count="103" uniqueCount="100">
  <si>
    <t xml:space="preserve">День:  среда                                                   Неделя:     первая                                                         Сезон: осенне-зимний                                                  Возрастная категория: 7-11лет, </t>
  </si>
  <si>
    <t>кол-во</t>
  </si>
  <si>
    <t>цена</t>
  </si>
  <si>
    <t>Пищевые вещества, г</t>
  </si>
  <si>
    <t>Эн.цен.</t>
  </si>
  <si>
    <t>Витамины(мг)</t>
  </si>
  <si>
    <t>Минеральные вещества(мг)</t>
  </si>
  <si>
    <t>№ рец.</t>
  </si>
  <si>
    <t>Прием пищи,наименование блюд</t>
  </si>
  <si>
    <t>масса порции</t>
  </si>
  <si>
    <t xml:space="preserve">цена </t>
  </si>
  <si>
    <t xml:space="preserve">Б     </t>
  </si>
  <si>
    <t xml:space="preserve">Ж </t>
  </si>
  <si>
    <t xml:space="preserve">У </t>
  </si>
  <si>
    <t>ккал</t>
  </si>
  <si>
    <r>
      <rPr>
        <sz val="10"/>
        <color indexed="8"/>
        <rFont val="Times New Roman"/>
        <family val="1"/>
        <charset val="204"/>
      </rPr>
      <t>В</t>
    </r>
    <r>
      <rPr>
        <sz val="8"/>
        <color indexed="8"/>
        <rFont val="Times New Roman"/>
        <family val="1"/>
        <charset val="204"/>
      </rPr>
      <t>1,мг</t>
    </r>
  </si>
  <si>
    <t>С,мг</t>
  </si>
  <si>
    <t>А,мг</t>
  </si>
  <si>
    <t>Е, мг</t>
  </si>
  <si>
    <t>Са, мг</t>
  </si>
  <si>
    <t>Р, мг</t>
  </si>
  <si>
    <t>Mg, мг</t>
  </si>
  <si>
    <t>Fe, мг</t>
  </si>
  <si>
    <t>3 день</t>
  </si>
  <si>
    <t>ЗАВТРАК</t>
  </si>
  <si>
    <t>219 Сб. рец.. 2011</t>
  </si>
  <si>
    <t>Сырники из творога с молоком сгущенным</t>
  </si>
  <si>
    <t>творог 100</t>
  </si>
  <si>
    <t>мука 14</t>
  </si>
  <si>
    <t>яйца 4</t>
  </si>
  <si>
    <t>масса полуфабриката 114</t>
  </si>
  <si>
    <t>масло растительное 6</t>
  </si>
  <si>
    <t>масса готовых сырников 100</t>
  </si>
  <si>
    <t>молоко сгущенное 40</t>
  </si>
  <si>
    <t>376 Сб. рец.. 2011</t>
  </si>
  <si>
    <t>Чай с сахаром</t>
  </si>
  <si>
    <t>200/15</t>
  </si>
  <si>
    <t>чай высшего или 1 сорта 2</t>
  </si>
  <si>
    <t>сахар 15</t>
  </si>
  <si>
    <t>14 Сб. рец.. 2011</t>
  </si>
  <si>
    <t>Масло сливочное (порциями)</t>
  </si>
  <si>
    <t>масло сливочное 10</t>
  </si>
  <si>
    <t>ПП</t>
  </si>
  <si>
    <t>Хлеб пшеничный/ржано-пшен.</t>
  </si>
  <si>
    <t>50/32</t>
  </si>
  <si>
    <t>Итого за завтрак</t>
  </si>
  <si>
    <t>ОБЕД</t>
  </si>
  <si>
    <t>67 Сб. рец.. 2011</t>
  </si>
  <si>
    <t xml:space="preserve">Винегрет овощной </t>
  </si>
  <si>
    <t>картофель 16,8</t>
  </si>
  <si>
    <t>свекла 30</t>
  </si>
  <si>
    <t>морковь 8</t>
  </si>
  <si>
    <t>огурцы соленые 10</t>
  </si>
  <si>
    <t>лук репчатый 12</t>
  </si>
  <si>
    <t>масло растительное 8</t>
  </si>
  <si>
    <t>108 Сб. рец. для общ-ых учр. 2011</t>
  </si>
  <si>
    <t>Суп картофельный с клецками</t>
  </si>
  <si>
    <t>картофель 50</t>
  </si>
  <si>
    <t xml:space="preserve">морковь 10 </t>
  </si>
  <si>
    <t>лук репчатый 10</t>
  </si>
  <si>
    <t>масло растительное 2.5</t>
  </si>
  <si>
    <t>бульон 187.5</t>
  </si>
  <si>
    <t>выход супа: 185</t>
  </si>
  <si>
    <t>мука 20</t>
  </si>
  <si>
    <t>масло сливочное 2</t>
  </si>
  <si>
    <t>яйца 5,5</t>
  </si>
  <si>
    <t>молоко 32</t>
  </si>
  <si>
    <t>масса готовых клецек: 65</t>
  </si>
  <si>
    <t>241 Сб. рец.. 2011</t>
  </si>
  <si>
    <t>Мясо отварное на порцию супа</t>
  </si>
  <si>
    <t>курица 16</t>
  </si>
  <si>
    <t>масса отварного мяса 10</t>
  </si>
  <si>
    <t>238 Сб. рец. для общ-ых учр. 2011</t>
  </si>
  <si>
    <t>Хлебцы рыбные</t>
  </si>
  <si>
    <t>80/50</t>
  </si>
  <si>
    <t xml:space="preserve">горбуша (потр.с головой) 119 </t>
  </si>
  <si>
    <t>масло сливочное 4</t>
  </si>
  <si>
    <t>хлеб пшеничный 16</t>
  </si>
  <si>
    <t>яйцо 5</t>
  </si>
  <si>
    <t>молоко 26</t>
  </si>
  <si>
    <t>349 Сб. рец.. 2011</t>
  </si>
  <si>
    <t>Соус сметанный с томатом 50</t>
  </si>
  <si>
    <t>сметана 12,5</t>
  </si>
  <si>
    <t>томатная паста 2</t>
  </si>
  <si>
    <t>мука 3,75</t>
  </si>
  <si>
    <t>305 Сб. рец.. 2011</t>
  </si>
  <si>
    <t>Рис припущенный</t>
  </si>
  <si>
    <t>крупа рисовая 63</t>
  </si>
  <si>
    <t>масло сливочное 6,3</t>
  </si>
  <si>
    <t>Компот из сухофруктов</t>
  </si>
  <si>
    <t>сухофрукты 20</t>
  </si>
  <si>
    <t>сахар 20</t>
  </si>
  <si>
    <t>лимонная кислота 0,2</t>
  </si>
  <si>
    <t>70/40</t>
  </si>
  <si>
    <t>338 Сб. рец.. 2011</t>
  </si>
  <si>
    <t xml:space="preserve">Фрукты свежие </t>
  </si>
  <si>
    <t>яблоки 100</t>
  </si>
  <si>
    <t>итого за обед</t>
  </si>
  <si>
    <t>ИТОГО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</si>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</sst>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#,##0.00&quot;р.&quot;;\-#,##0.00&quot;р.&quot;"/>
    <numFmt numFmtId="166" formatCode="0.0"/>
  </numFmts>
  <fonts count="21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7" fillId="0" borderId="0"/>
    <xf numFmtId="0" fontId="18" fillId="0" borderId="0"/>
  </cellStyleXfs>
  <cellXfs count="264">
    <xf numFmtId="0" fontId="0" fillId="0" borderId="0" xfId="0"/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4" xfId="1" applyFont="1" applyFill="1" applyBorder="1" applyAlignment="1">
      <alignment horizontal="center" vertical="center" wrapText="1" shrinkToFit="1"/>
    </xf>
    <xf numFmtId="0" fontId="0" fillId="0" borderId="0" xfId="0" applyBorder="1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horizontal="left" vertical="center" wrapText="1" shrinkToFit="1"/>
    </xf>
    <xf numFmtId="0" fontId="3" fillId="2" borderId="1" xfId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0" fontId="3" fillId="2" borderId="10" xfId="1" applyNumberFormat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center" shrinkToFit="1"/>
    </xf>
    <xf numFmtId="165" fontId="4" fillId="2" borderId="1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left" vertical="center" shrinkToFit="1"/>
    </xf>
    <xf numFmtId="0" fontId="7" fillId="2" borderId="12" xfId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vertical="center" wrapText="1" shrinkToFit="1"/>
    </xf>
    <xf numFmtId="164" fontId="10" fillId="3" borderId="1" xfId="1" applyNumberFormat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vertical="center" wrapText="1" shrinkToFit="1"/>
    </xf>
    <xf numFmtId="164" fontId="4" fillId="2" borderId="1" xfId="1" applyNumberFormat="1" applyFont="1" applyFill="1" applyBorder="1" applyAlignment="1">
      <alignment horizontal="center" vertical="center" shrinkToFit="1"/>
    </xf>
    <xf numFmtId="0" fontId="7" fillId="2" borderId="9" xfId="2" applyFont="1" applyFill="1" applyBorder="1" applyAlignment="1">
      <alignment horizontal="center" vertical="center" wrapText="1" shrinkToFit="1"/>
    </xf>
    <xf numFmtId="0" fontId="10" fillId="2" borderId="1" xfId="2" applyFont="1" applyFill="1" applyBorder="1" applyAlignment="1">
      <alignment horizontal="left" shrinkToFit="1"/>
    </xf>
    <xf numFmtId="0" fontId="11" fillId="2" borderId="1" xfId="2" applyFont="1" applyFill="1" applyBorder="1" applyAlignment="1">
      <alignment horizontal="left" shrinkToFit="1"/>
    </xf>
    <xf numFmtId="0" fontId="3" fillId="2" borderId="1" xfId="2" applyFont="1" applyFill="1" applyBorder="1" applyAlignment="1">
      <alignment horizontal="left" shrinkToFit="1"/>
    </xf>
    <xf numFmtId="0" fontId="3" fillId="2" borderId="1" xfId="2" applyFont="1" applyFill="1" applyBorder="1" applyAlignment="1">
      <alignment horizontal="center" vertical="center" shrinkToFit="1"/>
    </xf>
    <xf numFmtId="164" fontId="10" fillId="3" borderId="1" xfId="2" applyNumberFormat="1" applyFont="1" applyFill="1" applyBorder="1" applyAlignment="1">
      <alignment horizontal="center" vertical="center" shrinkToFit="1"/>
    </xf>
    <xf numFmtId="0" fontId="3" fillId="2" borderId="1" xfId="2" applyNumberFormat="1" applyFont="1" applyFill="1" applyBorder="1" applyAlignment="1">
      <alignment horizontal="center" vertical="center" shrinkToFit="1"/>
    </xf>
    <xf numFmtId="0" fontId="3" fillId="2" borderId="10" xfId="2" applyNumberFormat="1" applyFont="1" applyFill="1" applyBorder="1" applyAlignment="1">
      <alignment horizontal="center" vertical="center" shrinkToFit="1"/>
    </xf>
    <xf numFmtId="0" fontId="7" fillId="2" borderId="12" xfId="2" applyFont="1" applyFill="1" applyBorder="1" applyAlignment="1">
      <alignment horizontal="center" vertical="center" wrapText="1" shrinkToFit="1"/>
    </xf>
    <xf numFmtId="164" fontId="4" fillId="2" borderId="1" xfId="2" applyNumberFormat="1" applyFont="1" applyFill="1" applyBorder="1" applyAlignment="1">
      <alignment horizontal="center" vertical="center" shrinkToFit="1"/>
    </xf>
    <xf numFmtId="0" fontId="13" fillId="2" borderId="9" xfId="2" applyFont="1" applyFill="1" applyBorder="1" applyAlignment="1">
      <alignment horizontal="center" vertical="center" wrapText="1" shrinkToFit="1"/>
    </xf>
    <xf numFmtId="0" fontId="10" fillId="2" borderId="5" xfId="2" applyFont="1" applyFill="1" applyBorder="1" applyAlignment="1">
      <alignment horizontal="left" vertical="top" wrapText="1" shrinkToFit="1"/>
    </xf>
    <xf numFmtId="0" fontId="4" fillId="2" borderId="5" xfId="2" applyFont="1" applyFill="1" applyBorder="1" applyAlignment="1">
      <alignment horizontal="left" vertical="top" wrapText="1" shrinkToFit="1"/>
    </xf>
    <xf numFmtId="0" fontId="3" fillId="2" borderId="5" xfId="2" applyFont="1" applyFill="1" applyBorder="1" applyAlignment="1">
      <alignment horizontal="center" vertical="center" shrinkToFit="1"/>
    </xf>
    <xf numFmtId="164" fontId="10" fillId="3" borderId="5" xfId="2" applyNumberFormat="1" applyFont="1" applyFill="1" applyBorder="1" applyAlignment="1">
      <alignment horizontal="center" vertical="center" shrinkToFit="1"/>
    </xf>
    <xf numFmtId="0" fontId="3" fillId="2" borderId="5" xfId="2" applyNumberFormat="1" applyFont="1" applyFill="1" applyBorder="1" applyAlignment="1">
      <alignment horizontal="center" vertical="center" shrinkToFit="1"/>
    </xf>
    <xf numFmtId="0" fontId="3" fillId="2" borderId="13" xfId="2" applyNumberFormat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vertical="center"/>
    </xf>
    <xf numFmtId="164" fontId="14" fillId="4" borderId="15" xfId="1" applyNumberFormat="1" applyFont="1" applyFill="1" applyBorder="1" applyAlignment="1">
      <alignment horizontal="center" vertical="center"/>
    </xf>
    <xf numFmtId="166" fontId="10" fillId="2" borderId="15" xfId="1" applyNumberFormat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164" fontId="14" fillId="2" borderId="16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 shrinkToFit="1"/>
    </xf>
    <xf numFmtId="0" fontId="7" fillId="2" borderId="17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center" wrapText="1" shrinkToFit="1"/>
    </xf>
    <xf numFmtId="0" fontId="13" fillId="2" borderId="5" xfId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horizontal="left" vertical="center" shrinkToFit="1"/>
    </xf>
    <xf numFmtId="0" fontId="13" fillId="2" borderId="17" xfId="1" applyFont="1" applyFill="1" applyBorder="1" applyAlignment="1">
      <alignment horizontal="center" vertical="center" wrapText="1" shrinkToFit="1"/>
    </xf>
    <xf numFmtId="0" fontId="15" fillId="0" borderId="1" xfId="1" applyFont="1" applyBorder="1" applyAlignment="1">
      <alignment horizontal="left" vertical="center" wrapText="1" shrinkToFit="1"/>
    </xf>
    <xf numFmtId="0" fontId="16" fillId="0" borderId="1" xfId="1" applyFont="1" applyBorder="1" applyAlignment="1">
      <alignment horizontal="left" vertical="center" wrapText="1" shrinkToFit="1"/>
    </xf>
    <xf numFmtId="0" fontId="13" fillId="2" borderId="16" xfId="1" applyFont="1" applyFill="1" applyBorder="1" applyAlignment="1">
      <alignment horizontal="center" vertical="center" wrapText="1" shrinkToFit="1"/>
    </xf>
    <xf numFmtId="0" fontId="16" fillId="0" borderId="1" xfId="1" applyFont="1" applyBorder="1" applyAlignment="1">
      <alignment horizontal="left" vertical="top" wrapText="1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165" fontId="14" fillId="3" borderId="1" xfId="1" applyNumberFormat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/>
    </xf>
    <xf numFmtId="0" fontId="3" fillId="2" borderId="1" xfId="4" applyNumberFormat="1" applyFont="1" applyFill="1" applyBorder="1" applyAlignment="1" applyProtection="1">
      <alignment horizontal="center" vertical="center"/>
      <protection locked="0"/>
    </xf>
    <xf numFmtId="165" fontId="19" fillId="2" borderId="1" xfId="4" applyNumberFormat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  <xf numFmtId="0" fontId="4" fillId="2" borderId="1" xfId="3" applyFont="1" applyFill="1" applyBorder="1" applyAlignment="1">
      <alignment horizontal="left" vertical="center" shrinkToFit="1"/>
    </xf>
    <xf numFmtId="0" fontId="10" fillId="2" borderId="1" xfId="3" applyFont="1" applyFill="1" applyBorder="1" applyAlignment="1">
      <alignment horizontal="left" vertical="center" shrinkToFit="1"/>
    </xf>
    <xf numFmtId="0" fontId="3" fillId="2" borderId="1" xfId="4" applyNumberFormat="1" applyFont="1" applyFill="1" applyBorder="1" applyAlignment="1" applyProtection="1">
      <alignment horizontal="center" vertical="center" shrinkToFit="1"/>
      <protection locked="0"/>
    </xf>
    <xf numFmtId="165" fontId="4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10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shrinkToFit="1"/>
    </xf>
    <xf numFmtId="0" fontId="0" fillId="0" borderId="12" xfId="0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/>
    </xf>
    <xf numFmtId="165" fontId="14" fillId="3" borderId="5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 shrinkToFit="1"/>
    </xf>
    <xf numFmtId="0" fontId="10" fillId="2" borderId="15" xfId="3" applyFont="1" applyFill="1" applyBorder="1" applyAlignment="1">
      <alignment horizontal="left" vertical="center" shrinkToFit="1"/>
    </xf>
    <xf numFmtId="0" fontId="4" fillId="2" borderId="15" xfId="3" applyFont="1" applyFill="1" applyBorder="1" applyAlignment="1">
      <alignment horizontal="left" vertical="center" shrinkToFit="1"/>
    </xf>
    <xf numFmtId="0" fontId="3" fillId="2" borderId="15" xfId="4" applyNumberFormat="1" applyFont="1" applyFill="1" applyBorder="1" applyAlignment="1" applyProtection="1">
      <alignment horizontal="center" vertical="center" shrinkToFit="1"/>
      <protection locked="0"/>
    </xf>
    <xf numFmtId="165" fontId="10" fillId="4" borderId="15" xfId="1" applyNumberFormat="1" applyFont="1" applyFill="1" applyBorder="1" applyAlignment="1">
      <alignment horizontal="center" vertical="center" shrinkToFit="1"/>
    </xf>
    <xf numFmtId="0" fontId="3" fillId="2" borderId="15" xfId="1" applyNumberFormat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 wrapText="1" shrinkToFit="1"/>
    </xf>
    <xf numFmtId="0" fontId="4" fillId="2" borderId="18" xfId="3" applyFont="1" applyFill="1" applyBorder="1" applyAlignment="1">
      <alignment horizontal="left" vertical="center" shrinkToFit="1"/>
    </xf>
    <xf numFmtId="0" fontId="10" fillId="2" borderId="18" xfId="3" applyFont="1" applyFill="1" applyBorder="1" applyAlignment="1">
      <alignment horizontal="left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164" fontId="10" fillId="2" borderId="18" xfId="1" applyNumberFormat="1" applyFont="1" applyFill="1" applyBorder="1" applyAlignment="1">
      <alignment horizontal="center" vertical="center" shrinkToFit="1"/>
    </xf>
    <xf numFmtId="166" fontId="11" fillId="2" borderId="18" xfId="1" applyNumberFormat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wrapText="1" shrinkToFit="1"/>
    </xf>
    <xf numFmtId="0" fontId="11" fillId="2" borderId="15" xfId="4" applyNumberFormat="1" applyFont="1" applyFill="1" applyBorder="1" applyAlignment="1" applyProtection="1">
      <alignment horizontal="center" vertical="center" shrinkToFit="1"/>
      <protection locked="0"/>
    </xf>
    <xf numFmtId="0" fontId="11" fillId="2" borderId="15" xfId="1" applyNumberFormat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wrapText="1" shrinkToFit="1"/>
    </xf>
    <xf numFmtId="164" fontId="10" fillId="4" borderId="18" xfId="1" applyNumberFormat="1" applyFont="1" applyFill="1" applyBorder="1" applyAlignment="1">
      <alignment horizontal="center" vertical="center" shrinkToFit="1"/>
    </xf>
    <xf numFmtId="0" fontId="3" fillId="2" borderId="16" xfId="4" applyNumberFormat="1" applyFont="1" applyFill="1" applyBorder="1" applyAlignment="1" applyProtection="1">
      <alignment horizontal="center" vertical="center"/>
      <protection locked="0"/>
    </xf>
    <xf numFmtId="164" fontId="14" fillId="2" borderId="16" xfId="4" applyNumberFormat="1" applyFont="1" applyFill="1" applyBorder="1" applyAlignment="1" applyProtection="1">
      <alignment horizontal="center" vertical="center"/>
      <protection locked="0"/>
    </xf>
    <xf numFmtId="10" fontId="10" fillId="2" borderId="16" xfId="1" applyNumberFormat="1" applyFont="1" applyFill="1" applyBorder="1" applyAlignment="1">
      <alignment horizontal="center" vertical="center"/>
    </xf>
    <xf numFmtId="166" fontId="10" fillId="2" borderId="16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>
      <alignment horizontal="center" vertical="center"/>
    </xf>
    <xf numFmtId="10" fontId="14" fillId="2" borderId="1" xfId="1" applyNumberFormat="1" applyFont="1" applyFill="1" applyBorder="1" applyAlignment="1">
      <alignment horizontal="center" vertical="center"/>
    </xf>
    <xf numFmtId="166" fontId="10" fillId="2" borderId="2" xfId="1" applyNumberFormat="1" applyFont="1" applyFill="1" applyBorder="1" applyAlignment="1">
      <alignment horizontal="center" vertical="center"/>
    </xf>
    <xf numFmtId="166" fontId="10" fillId="2" borderId="3" xfId="1" applyNumberFormat="1" applyFont="1" applyFill="1" applyBorder="1" applyAlignment="1">
      <alignment horizontal="center" vertical="center"/>
    </xf>
    <xf numFmtId="166" fontId="10" fillId="2" borderId="4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/>
    </xf>
    <xf numFmtId="0" fontId="10" fillId="2" borderId="0" xfId="2" applyFont="1" applyFill="1" applyBorder="1" applyAlignment="1">
      <alignment horizontal="left" shrinkToFit="1"/>
    </xf>
    <xf numFmtId="0" fontId="3" fillId="2" borderId="0" xfId="2" applyFont="1" applyFill="1" applyBorder="1" applyAlignment="1">
      <alignment horizontal="center" vertical="center" shrinkToFit="1"/>
    </xf>
    <xf numFmtId="164" fontId="4" fillId="2" borderId="0" xfId="2" applyNumberFormat="1" applyFont="1" applyFill="1" applyBorder="1" applyAlignment="1">
      <alignment horizontal="center" vertical="center" shrinkToFit="1"/>
    </xf>
    <xf numFmtId="0" fontId="3" fillId="2" borderId="0" xfId="2" applyNumberFormat="1" applyFont="1" applyFill="1" applyBorder="1" applyAlignment="1">
      <alignment horizontal="center" vertical="center" shrinkToFit="1"/>
    </xf>
    <xf numFmtId="0" fontId="3" fillId="2" borderId="0" xfId="2" applyFont="1" applyFill="1" applyBorder="1" applyAlignment="1">
      <alignment horizontal="left" shrinkToFit="1"/>
    </xf>
    <xf numFmtId="0" fontId="7" fillId="2" borderId="0" xfId="2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left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shrinkToFit="1"/>
    </xf>
    <xf numFmtId="0" fontId="3" fillId="2" borderId="0" xfId="0" applyFont="1" applyFill="1" applyBorder="1" applyAlignment="1">
      <alignment horizontal="center" vertical="center" shrinkToFit="1"/>
    </xf>
    <xf numFmtId="164" fontId="4" fillId="2" borderId="0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shrinkToFit="1"/>
    </xf>
    <xf numFmtId="0" fontId="10" fillId="2" borderId="0" xfId="0" applyFont="1" applyFill="1" applyBorder="1" applyAlignment="1">
      <alignment vertical="top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wrapText="1" shrinkToFit="1"/>
    </xf>
    <xf numFmtId="0" fontId="7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 shrinkToFit="1"/>
    </xf>
    <xf numFmtId="0" fontId="3" fillId="2" borderId="0" xfId="0" applyFont="1" applyFill="1" applyBorder="1" applyAlignment="1">
      <alignment horizontal="left" vertical="center" wrapText="1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10" fillId="2" borderId="0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wrapText="1"/>
    </xf>
    <xf numFmtId="0" fontId="11" fillId="2" borderId="0" xfId="3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wrapText="1" shrinkToFit="1"/>
    </xf>
    <xf numFmtId="0" fontId="10" fillId="2" borderId="0" xfId="3" applyFont="1" applyFill="1" applyBorder="1" applyAlignment="1">
      <alignment horizontal="left" vertical="center" shrinkToFit="1"/>
    </xf>
    <xf numFmtId="0" fontId="3" fillId="2" borderId="0" xfId="4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3" applyFont="1" applyFill="1" applyBorder="1" applyAlignment="1">
      <alignment horizontal="left" vertical="center" shrinkToFit="1"/>
    </xf>
    <xf numFmtId="164" fontId="7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10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 shrinkToFit="1"/>
    </xf>
    <xf numFmtId="0" fontId="3" fillId="2" borderId="0" xfId="0" applyFont="1" applyFill="1" applyBorder="1" applyAlignment="1">
      <alignment horizontal="left" wrapText="1" shrinkToFit="1"/>
    </xf>
    <xf numFmtId="0" fontId="11" fillId="2" borderId="0" xfId="0" applyFont="1" applyFill="1" applyBorder="1" applyAlignment="1">
      <alignment horizontal="left" wrapText="1" shrinkToFit="1"/>
    </xf>
    <xf numFmtId="0" fontId="3" fillId="2" borderId="0" xfId="0" applyFont="1" applyFill="1" applyBorder="1" applyAlignment="1">
      <alignment vertical="top" wrapText="1" shrinkToFit="1"/>
    </xf>
    <xf numFmtId="0" fontId="15" fillId="2" borderId="0" xfId="0" applyFont="1" applyFill="1" applyBorder="1" applyAlignment="1">
      <alignment horizontal="left" vertical="top" wrapText="1" shrinkToFit="1"/>
    </xf>
    <xf numFmtId="0" fontId="11" fillId="2" borderId="0" xfId="0" applyFont="1" applyFill="1" applyBorder="1" applyAlignment="1">
      <alignment horizontal="left" shrinkToFit="1"/>
    </xf>
    <xf numFmtId="0" fontId="0" fillId="0" borderId="0" xfId="0" applyBorder="1" applyAlignment="1">
      <alignment horizontal="center" vertical="center" wrapText="1"/>
    </xf>
    <xf numFmtId="0" fontId="3" fillId="2" borderId="0" xfId="3" applyFont="1" applyFill="1" applyBorder="1" applyAlignment="1">
      <alignment horizontal="left" shrinkToFit="1"/>
    </xf>
    <xf numFmtId="165" fontId="4" fillId="2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19" fillId="2" borderId="0" xfId="4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center" vertical="center" wrapText="1" shrinkToFit="1"/>
    </xf>
    <xf numFmtId="0" fontId="2" fillId="2" borderId="0" xfId="1" applyFont="1" applyFill="1" applyBorder="1" applyAlignment="1">
      <alignment horizontal="center" vertical="center" wrapText="1" shrinkToFit="1"/>
    </xf>
    <xf numFmtId="0" fontId="4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shrinkToFit="1"/>
    </xf>
    <xf numFmtId="0" fontId="3" fillId="2" borderId="0" xfId="1" applyFont="1" applyFill="1" applyBorder="1" applyAlignment="1">
      <alignment horizontal="center" vertical="center" shrinkToFit="1"/>
    </xf>
    <xf numFmtId="164" fontId="19" fillId="5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left" vertical="center" shrinkToFit="1"/>
    </xf>
    <xf numFmtId="0" fontId="3" fillId="5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 shrinkToFit="1"/>
    </xf>
    <xf numFmtId="0" fontId="10" fillId="5" borderId="0" xfId="1" applyFont="1" applyFill="1" applyBorder="1" applyAlignment="1">
      <alignment horizontal="left" vertical="center" wrapText="1"/>
    </xf>
    <xf numFmtId="0" fontId="3" fillId="5" borderId="0" xfId="1" applyFont="1" applyFill="1" applyBorder="1" applyAlignment="1">
      <alignment horizontal="left" vertical="center" wrapText="1"/>
    </xf>
    <xf numFmtId="0" fontId="7" fillId="5" borderId="0" xfId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>
      <alignment horizontal="left" vertical="center" shrinkToFit="1"/>
    </xf>
    <xf numFmtId="164" fontId="4" fillId="2" borderId="0" xfId="1" applyNumberFormat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left" vertical="center" shrinkToFit="1"/>
    </xf>
    <xf numFmtId="0" fontId="10" fillId="2" borderId="0" xfId="1" applyFont="1" applyFill="1" applyBorder="1" applyAlignment="1">
      <alignment vertical="top" wrapText="1" shrinkToFit="1"/>
    </xf>
    <xf numFmtId="0" fontId="7" fillId="2" borderId="0" xfId="1" applyFont="1" applyFill="1" applyBorder="1" applyAlignment="1">
      <alignment horizontal="center" vertical="center" wrapText="1" shrinkToFit="1"/>
    </xf>
    <xf numFmtId="0" fontId="3" fillId="2" borderId="0" xfId="1" applyFont="1" applyFill="1" applyBorder="1" applyAlignment="1">
      <alignment vertical="center" wrapText="1" shrinkToFit="1"/>
    </xf>
    <xf numFmtId="0" fontId="6" fillId="2" borderId="0" xfId="1" applyFont="1" applyFill="1" applyBorder="1" applyAlignment="1">
      <alignment horizontal="center" vertical="center" wrapText="1" shrinkToFit="1"/>
    </xf>
    <xf numFmtId="164" fontId="14" fillId="2" borderId="0" xfId="1" applyNumberFormat="1" applyFont="1" applyFill="1" applyBorder="1" applyAlignment="1">
      <alignment horizontal="center" vertical="center"/>
    </xf>
    <xf numFmtId="166" fontId="10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 shrinkToFit="1"/>
    </xf>
    <xf numFmtId="0" fontId="3" fillId="2" borderId="0" xfId="1" applyFont="1" applyFill="1" applyBorder="1" applyAlignment="1">
      <alignment horizontal="left" vertical="center" wrapText="1" shrinkToFit="1"/>
    </xf>
    <xf numFmtId="0" fontId="3" fillId="5" borderId="0" xfId="3" applyFont="1" applyFill="1" applyBorder="1" applyAlignment="1">
      <alignment horizontal="left" vertical="center"/>
    </xf>
    <xf numFmtId="0" fontId="3" fillId="5" borderId="0" xfId="4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0" fontId="13" fillId="2" borderId="0" xfId="1" applyFont="1" applyFill="1" applyBorder="1" applyAlignment="1">
      <alignment horizontal="center" vertical="center" wrapText="1" shrinkToFit="1"/>
    </xf>
    <xf numFmtId="0" fontId="3" fillId="2" borderId="0" xfId="4" applyNumberFormat="1" applyFont="1" applyFill="1" applyBorder="1" applyAlignment="1" applyProtection="1">
      <alignment horizontal="center" vertical="center"/>
      <protection locked="0"/>
    </xf>
    <xf numFmtId="164" fontId="14" fillId="2" borderId="0" xfId="4" applyNumberFormat="1" applyFont="1" applyFill="1" applyBorder="1" applyAlignment="1" applyProtection="1">
      <alignment horizontal="center" vertical="center"/>
      <protection locked="0"/>
    </xf>
    <xf numFmtId="10" fontId="14" fillId="2" borderId="0" xfId="1" applyNumberFormat="1" applyFont="1" applyFill="1" applyBorder="1" applyAlignment="1">
      <alignment horizontal="center" vertical="center"/>
    </xf>
    <xf numFmtId="166" fontId="10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/>
    </xf>
    <xf numFmtId="164" fontId="19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13" fillId="5" borderId="0" xfId="1" applyFont="1" applyFill="1" applyBorder="1" applyAlignment="1">
      <alignment horizontal="center" vertical="center" wrapText="1"/>
    </xf>
    <xf numFmtId="0" fontId="20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left" shrinkToFit="1"/>
    </xf>
    <xf numFmtId="0" fontId="6" fillId="2" borderId="0" xfId="1" applyFont="1" applyFill="1" applyBorder="1" applyAlignment="1">
      <alignment horizontal="center" vertical="center" wrapText="1" shrinkToFit="1"/>
    </xf>
  </cellXfs>
  <cellStyles count="5">
    <cellStyle name="Обычный" xfId="0" builtinId="0"/>
    <cellStyle name="Обычный 2" xfId="2"/>
    <cellStyle name="Обычный 3" xfId="1"/>
    <cellStyle name="Обычный_Гимназия Меню(кал.)" xfId="3"/>
    <cellStyle name="Обычный_Счет-фактур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3"/>
  <sheetViews>
    <sheetView tabSelected="1" zoomScale="95" zoomScaleNormal="95" workbookViewId="0">
      <selection sqref="A1:R69"/>
    </sheetView>
  </sheetViews>
  <sheetFormatPr defaultColWidth="9" defaultRowHeight="15" x14ac:dyDescent="0.25"/>
  <cols>
    <col min="2" max="2" width="42.42578125" customWidth="1"/>
    <col min="3" max="3" width="10" customWidth="1"/>
    <col min="4" max="4" width="9.140625" customWidth="1"/>
    <col min="6" max="6" width="13.5703125" customWidth="1"/>
    <col min="7" max="7" width="10.140625" customWidth="1"/>
    <col min="19" max="19" width="0" hidden="1" customWidth="1"/>
  </cols>
  <sheetData>
    <row r="1" spans="1:19" ht="60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/>
      <c r="G1" s="2"/>
      <c r="H1" s="2"/>
      <c r="I1" s="2"/>
      <c r="J1" s="1" t="s">
        <v>4</v>
      </c>
      <c r="K1" s="2" t="s">
        <v>5</v>
      </c>
      <c r="L1" s="2"/>
      <c r="M1" s="2"/>
      <c r="N1" s="2"/>
      <c r="O1" s="3" t="s">
        <v>6</v>
      </c>
      <c r="P1" s="4"/>
      <c r="Q1" s="4"/>
      <c r="R1" s="5"/>
      <c r="S1" s="6"/>
    </row>
    <row r="2" spans="1:19" ht="21" customHeight="1" x14ac:dyDescent="0.25">
      <c r="A2" s="7" t="s">
        <v>7</v>
      </c>
      <c r="B2" s="8" t="s">
        <v>8</v>
      </c>
      <c r="C2" s="8"/>
      <c r="D2" s="8"/>
      <c r="E2" s="7" t="s">
        <v>9</v>
      </c>
      <c r="F2" s="9" t="s">
        <v>10</v>
      </c>
      <c r="G2" s="10" t="s">
        <v>11</v>
      </c>
      <c r="H2" s="8" t="s">
        <v>12</v>
      </c>
      <c r="I2" s="8" t="s">
        <v>13</v>
      </c>
      <c r="J2" s="11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6"/>
    </row>
    <row r="3" spans="1:19" ht="15.6" hidden="1" customHeight="1" x14ac:dyDescent="0.25">
      <c r="A3" s="12">
        <v>1</v>
      </c>
      <c r="B3" s="13">
        <v>2</v>
      </c>
      <c r="C3" s="13"/>
      <c r="D3" s="13"/>
      <c r="E3" s="14">
        <v>3</v>
      </c>
      <c r="F3" s="15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6"/>
    </row>
    <row r="4" spans="1:19" ht="16.5" thickBot="1" x14ac:dyDescent="0.3">
      <c r="A4" s="16"/>
      <c r="B4" s="17" t="s">
        <v>23</v>
      </c>
      <c r="C4" s="17"/>
      <c r="D4" s="17"/>
      <c r="E4" s="18"/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6"/>
    </row>
    <row r="5" spans="1:19" ht="15.75" x14ac:dyDescent="0.25">
      <c r="A5" s="20"/>
      <c r="B5" s="21" t="s">
        <v>24</v>
      </c>
      <c r="C5" s="21"/>
      <c r="D5" s="21"/>
      <c r="E5" s="22"/>
      <c r="F5" s="2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4"/>
      <c r="S5" s="6"/>
    </row>
    <row r="6" spans="1:19" ht="31.5" x14ac:dyDescent="0.25">
      <c r="A6" s="25" t="s">
        <v>25</v>
      </c>
      <c r="B6" s="26" t="s">
        <v>26</v>
      </c>
      <c r="C6" s="26"/>
      <c r="D6" s="26"/>
      <c r="E6" s="27">
        <v>140</v>
      </c>
      <c r="F6" s="28">
        <f>SUM(F7:F13)</f>
        <v>53.782399999999996</v>
      </c>
      <c r="G6" s="29">
        <v>19.3</v>
      </c>
      <c r="H6" s="29">
        <v>21.8</v>
      </c>
      <c r="I6" s="29">
        <v>34.28</v>
      </c>
      <c r="J6" s="29">
        <v>346</v>
      </c>
      <c r="K6" s="29">
        <v>0.42</v>
      </c>
      <c r="L6" s="29">
        <v>0.66</v>
      </c>
      <c r="M6" s="29">
        <v>7.0000000000000007E-2</v>
      </c>
      <c r="N6" s="29">
        <v>0</v>
      </c>
      <c r="O6" s="29">
        <v>280.7</v>
      </c>
      <c r="P6" s="29">
        <v>312.7</v>
      </c>
      <c r="Q6" s="29">
        <v>36.64</v>
      </c>
      <c r="R6" s="30">
        <v>0.76</v>
      </c>
      <c r="S6" s="6"/>
    </row>
    <row r="7" spans="1:19" ht="15.75" x14ac:dyDescent="0.25">
      <c r="A7" s="31"/>
      <c r="B7" s="32" t="s">
        <v>27</v>
      </c>
      <c r="C7" s="32">
        <v>100</v>
      </c>
      <c r="D7" s="32">
        <v>0.41799999999999998</v>
      </c>
      <c r="E7" s="27"/>
      <c r="F7" s="33">
        <f>C7*D7</f>
        <v>41.8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6"/>
    </row>
    <row r="8" spans="1:19" ht="15.75" x14ac:dyDescent="0.25">
      <c r="A8" s="31"/>
      <c r="B8" s="32" t="s">
        <v>28</v>
      </c>
      <c r="C8" s="32">
        <v>14</v>
      </c>
      <c r="D8" s="32">
        <v>5.2929999999999998E-2</v>
      </c>
      <c r="E8" s="27"/>
      <c r="F8" s="33">
        <f t="shared" ref="F8:F9" si="0">C8*D8</f>
        <v>0.74102000000000001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6">
        <f>16/14</f>
        <v>1.1428571428571428</v>
      </c>
    </row>
    <row r="9" spans="1:19" ht="15.75" x14ac:dyDescent="0.25">
      <c r="A9" s="31"/>
      <c r="B9" s="32" t="s">
        <v>29</v>
      </c>
      <c r="C9" s="32">
        <v>0.1</v>
      </c>
      <c r="D9" s="32">
        <v>11.67</v>
      </c>
      <c r="E9" s="27"/>
      <c r="F9" s="33">
        <f t="shared" si="0"/>
        <v>1.167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6">
        <f>4*S8</f>
        <v>4.5714285714285712</v>
      </c>
    </row>
    <row r="10" spans="1:19" ht="15.75" x14ac:dyDescent="0.25">
      <c r="A10" s="31"/>
      <c r="B10" s="34" t="s">
        <v>30</v>
      </c>
      <c r="C10" s="34"/>
      <c r="D10" s="34"/>
      <c r="E10" s="27"/>
      <c r="F10" s="33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6"/>
    </row>
    <row r="11" spans="1:19" ht="15.75" x14ac:dyDescent="0.25">
      <c r="A11" s="31"/>
      <c r="B11" s="32" t="s">
        <v>31</v>
      </c>
      <c r="C11" s="32">
        <v>6</v>
      </c>
      <c r="D11" s="32">
        <v>0.11833</v>
      </c>
      <c r="E11" s="27"/>
      <c r="F11" s="33">
        <f>C11*D11</f>
        <v>0.70998000000000006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6"/>
    </row>
    <row r="12" spans="1:19" ht="15.75" x14ac:dyDescent="0.25">
      <c r="A12" s="31"/>
      <c r="B12" s="34" t="s">
        <v>32</v>
      </c>
      <c r="C12" s="34"/>
      <c r="D12" s="34"/>
      <c r="E12" s="27"/>
      <c r="F12" s="3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6"/>
    </row>
    <row r="13" spans="1:19" ht="15.75" x14ac:dyDescent="0.25">
      <c r="A13" s="35"/>
      <c r="B13" s="32" t="s">
        <v>33</v>
      </c>
      <c r="C13" s="32">
        <v>40</v>
      </c>
      <c r="D13" s="32">
        <v>0.23411000000000001</v>
      </c>
      <c r="E13" s="27"/>
      <c r="F13" s="33">
        <f>C13*D13</f>
        <v>9.3643999999999998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6"/>
    </row>
    <row r="14" spans="1:19" ht="15.75" customHeight="1" x14ac:dyDescent="0.25">
      <c r="A14" s="25" t="s">
        <v>34</v>
      </c>
      <c r="B14" s="36" t="s">
        <v>35</v>
      </c>
      <c r="C14" s="36"/>
      <c r="D14" s="36"/>
      <c r="E14" s="27" t="s">
        <v>36</v>
      </c>
      <c r="F14" s="37">
        <f>F15+F16</f>
        <v>2.9550000000000001</v>
      </c>
      <c r="G14" s="29">
        <v>7.0000000000000007E-2</v>
      </c>
      <c r="H14" s="29">
        <v>0</v>
      </c>
      <c r="I14" s="29">
        <v>15</v>
      </c>
      <c r="J14" s="29">
        <v>60</v>
      </c>
      <c r="K14" s="29">
        <v>0</v>
      </c>
      <c r="L14" s="29">
        <v>0.03</v>
      </c>
      <c r="M14" s="29">
        <v>0</v>
      </c>
      <c r="N14" s="29">
        <v>0</v>
      </c>
      <c r="O14" s="29">
        <v>11.1</v>
      </c>
      <c r="P14" s="29">
        <v>2.8</v>
      </c>
      <c r="Q14" s="29">
        <v>1.4</v>
      </c>
      <c r="R14" s="30">
        <v>0.28000000000000003</v>
      </c>
      <c r="S14" s="6"/>
    </row>
    <row r="15" spans="1:19" ht="15.75" x14ac:dyDescent="0.25">
      <c r="A15" s="31"/>
      <c r="B15" s="38" t="s">
        <v>37</v>
      </c>
      <c r="C15" s="38">
        <v>2</v>
      </c>
      <c r="D15" s="38">
        <v>1.2</v>
      </c>
      <c r="E15" s="27"/>
      <c r="F15" s="39">
        <f>C15*D15</f>
        <v>2.4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6"/>
    </row>
    <row r="16" spans="1:19" ht="15.75" x14ac:dyDescent="0.25">
      <c r="A16" s="35"/>
      <c r="B16" s="38" t="s">
        <v>38</v>
      </c>
      <c r="C16" s="38">
        <v>15</v>
      </c>
      <c r="D16" s="38">
        <v>3.6999999999999998E-2</v>
      </c>
      <c r="E16" s="27"/>
      <c r="F16" s="39">
        <f>C16*D16</f>
        <v>0.55499999999999994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6"/>
    </row>
    <row r="17" spans="1:19" ht="15.75" x14ac:dyDescent="0.25">
      <c r="A17" s="40" t="s">
        <v>39</v>
      </c>
      <c r="B17" s="41" t="s">
        <v>40</v>
      </c>
      <c r="C17" s="42"/>
      <c r="D17" s="43"/>
      <c r="E17" s="44">
        <v>10</v>
      </c>
      <c r="F17" s="45">
        <f>F18</f>
        <v>5.4930000000000003</v>
      </c>
      <c r="G17" s="46">
        <v>0.1</v>
      </c>
      <c r="H17" s="46">
        <v>7.2</v>
      </c>
      <c r="I17" s="46">
        <v>0.1</v>
      </c>
      <c r="J17" s="46">
        <v>66</v>
      </c>
      <c r="K17" s="46">
        <v>0.1</v>
      </c>
      <c r="L17" s="46">
        <v>0</v>
      </c>
      <c r="M17" s="46">
        <v>0.04</v>
      </c>
      <c r="N17" s="46">
        <v>0.1</v>
      </c>
      <c r="O17" s="46">
        <v>2</v>
      </c>
      <c r="P17" s="46">
        <v>3</v>
      </c>
      <c r="Q17" s="46">
        <v>0</v>
      </c>
      <c r="R17" s="47">
        <v>0</v>
      </c>
      <c r="S17" s="6"/>
    </row>
    <row r="18" spans="1:19" ht="15.75" x14ac:dyDescent="0.25">
      <c r="A18" s="48"/>
      <c r="B18" s="43" t="s">
        <v>41</v>
      </c>
      <c r="C18" s="43">
        <v>10</v>
      </c>
      <c r="D18" s="43">
        <v>0.54930000000000001</v>
      </c>
      <c r="E18" s="44"/>
      <c r="F18" s="49">
        <f>C18*D18</f>
        <v>5.4930000000000003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6"/>
    </row>
    <row r="19" spans="1:19" ht="16.5" thickBot="1" x14ac:dyDescent="0.3">
      <c r="A19" s="50" t="s">
        <v>42</v>
      </c>
      <c r="B19" s="51" t="s">
        <v>43</v>
      </c>
      <c r="C19" s="52">
        <v>50</v>
      </c>
      <c r="D19" s="52">
        <v>5.6169999999999998E-2</v>
      </c>
      <c r="E19" s="53" t="s">
        <v>44</v>
      </c>
      <c r="F19" s="54">
        <f>C19*D19</f>
        <v>2.8085</v>
      </c>
      <c r="G19" s="55">
        <v>6.45</v>
      </c>
      <c r="H19" s="55">
        <v>1.1000000000000001</v>
      </c>
      <c r="I19" s="55">
        <v>35</v>
      </c>
      <c r="J19" s="55">
        <v>173</v>
      </c>
      <c r="K19" s="55">
        <v>0.2</v>
      </c>
      <c r="L19" s="55">
        <v>0</v>
      </c>
      <c r="M19" s="55">
        <v>0</v>
      </c>
      <c r="N19" s="55">
        <v>1.4</v>
      </c>
      <c r="O19" s="55">
        <v>26.3</v>
      </c>
      <c r="P19" s="55">
        <v>148.19999999999999</v>
      </c>
      <c r="Q19" s="55">
        <v>44.65</v>
      </c>
      <c r="R19" s="56">
        <v>2.1800000000000002</v>
      </c>
      <c r="S19" s="6"/>
    </row>
    <row r="20" spans="1:19" ht="15.6" customHeight="1" thickBot="1" x14ac:dyDescent="0.3">
      <c r="A20" s="57"/>
      <c r="B20" s="58" t="s">
        <v>45</v>
      </c>
      <c r="C20" s="58"/>
      <c r="D20" s="58"/>
      <c r="E20" s="59"/>
      <c r="F20" s="60">
        <f>F6+F14+F19+F17</f>
        <v>65.038899999999998</v>
      </c>
      <c r="G20" s="61">
        <f t="shared" ref="G20:R20" si="1">SUM(G6:G19)</f>
        <v>25.92</v>
      </c>
      <c r="H20" s="61">
        <f t="shared" si="1"/>
        <v>30.1</v>
      </c>
      <c r="I20" s="61">
        <f t="shared" si="1"/>
        <v>84.38</v>
      </c>
      <c r="J20" s="61">
        <f t="shared" si="1"/>
        <v>645</v>
      </c>
      <c r="K20" s="61">
        <f t="shared" si="1"/>
        <v>0.72</v>
      </c>
      <c r="L20" s="61">
        <f t="shared" si="1"/>
        <v>0.69000000000000006</v>
      </c>
      <c r="M20" s="61">
        <f t="shared" si="1"/>
        <v>0.11000000000000001</v>
      </c>
      <c r="N20" s="61">
        <f t="shared" si="1"/>
        <v>1.5</v>
      </c>
      <c r="O20" s="61">
        <f t="shared" si="1"/>
        <v>320.10000000000002</v>
      </c>
      <c r="P20" s="61">
        <f t="shared" si="1"/>
        <v>466.7</v>
      </c>
      <c r="Q20" s="61">
        <f t="shared" si="1"/>
        <v>82.69</v>
      </c>
      <c r="R20" s="61">
        <f t="shared" si="1"/>
        <v>3.22</v>
      </c>
      <c r="S20" s="6"/>
    </row>
    <row r="21" spans="1:19" ht="15.75" x14ac:dyDescent="0.25">
      <c r="A21" s="62"/>
      <c r="B21" s="63" t="s">
        <v>46</v>
      </c>
      <c r="C21" s="63"/>
      <c r="D21" s="63"/>
      <c r="E21" s="64"/>
      <c r="F21" s="65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"/>
    </row>
    <row r="22" spans="1:19" ht="15.75" x14ac:dyDescent="0.25">
      <c r="A22" s="66" t="s">
        <v>47</v>
      </c>
      <c r="B22" s="26" t="s">
        <v>48</v>
      </c>
      <c r="C22" s="26"/>
      <c r="D22" s="26"/>
      <c r="E22" s="27">
        <v>80</v>
      </c>
      <c r="F22" s="37">
        <f>SUM(F23:F28)</f>
        <v>7.7998899999999995</v>
      </c>
      <c r="G22" s="29">
        <v>1.3</v>
      </c>
      <c r="H22" s="29">
        <v>8</v>
      </c>
      <c r="I22" s="29">
        <v>6.5</v>
      </c>
      <c r="J22" s="29">
        <v>142</v>
      </c>
      <c r="K22" s="29">
        <v>4.5999999999999996</v>
      </c>
      <c r="L22" s="29">
        <v>11.7</v>
      </c>
      <c r="M22" s="29">
        <v>0</v>
      </c>
      <c r="N22" s="29">
        <v>0.2</v>
      </c>
      <c r="O22" s="29">
        <v>41.4</v>
      </c>
      <c r="P22" s="29">
        <v>38.5</v>
      </c>
      <c r="Q22" s="29">
        <v>20.100000000000001</v>
      </c>
      <c r="R22" s="29">
        <v>0.9</v>
      </c>
      <c r="S22" s="6"/>
    </row>
    <row r="23" spans="1:19" ht="15.75" x14ac:dyDescent="0.25">
      <c r="A23" s="67"/>
      <c r="B23" s="68" t="s">
        <v>49</v>
      </c>
      <c r="C23" s="68">
        <f>16.8*1.3</f>
        <v>21.840000000000003</v>
      </c>
      <c r="D23" s="68">
        <v>4.4499999999999998E-2</v>
      </c>
      <c r="E23" s="27"/>
      <c r="F23" s="39">
        <f>C23*D23</f>
        <v>0.97188000000000008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6"/>
    </row>
    <row r="24" spans="1:19" ht="15.75" x14ac:dyDescent="0.25">
      <c r="A24" s="67"/>
      <c r="B24" s="68" t="s">
        <v>50</v>
      </c>
      <c r="C24" s="68">
        <f>30*1.3</f>
        <v>39</v>
      </c>
      <c r="D24" s="68">
        <v>4.8959999999999997E-2</v>
      </c>
      <c r="E24" s="27"/>
      <c r="F24" s="39">
        <f t="shared" ref="F24:F28" si="2">C24*D24</f>
        <v>1.9094399999999998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6"/>
    </row>
    <row r="25" spans="1:19" ht="15.75" x14ac:dyDescent="0.25">
      <c r="A25" s="67"/>
      <c r="B25" s="68" t="s">
        <v>51</v>
      </c>
      <c r="C25" s="68">
        <f>8*1.3</f>
        <v>10.4</v>
      </c>
      <c r="D25" s="68">
        <v>6.1199999999999997E-2</v>
      </c>
      <c r="E25" s="27"/>
      <c r="F25" s="39">
        <f t="shared" si="2"/>
        <v>0.63648000000000005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6"/>
    </row>
    <row r="26" spans="1:19" ht="15.75" x14ac:dyDescent="0.25">
      <c r="A26" s="67"/>
      <c r="B26" s="68" t="s">
        <v>52</v>
      </c>
      <c r="C26" s="68">
        <f>10*1.1</f>
        <v>11</v>
      </c>
      <c r="D26" s="68">
        <v>0.24667</v>
      </c>
      <c r="E26" s="27"/>
      <c r="F26" s="39">
        <f t="shared" si="2"/>
        <v>2.7133699999999998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6"/>
    </row>
    <row r="27" spans="1:19" ht="15.75" x14ac:dyDescent="0.25">
      <c r="A27" s="67"/>
      <c r="B27" s="68" t="s">
        <v>53</v>
      </c>
      <c r="C27" s="68">
        <f>12*1.2</f>
        <v>14.399999999999999</v>
      </c>
      <c r="D27" s="68">
        <v>4.3200000000000002E-2</v>
      </c>
      <c r="E27" s="27"/>
      <c r="F27" s="39">
        <f t="shared" si="2"/>
        <v>0.62207999999999997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6"/>
    </row>
    <row r="28" spans="1:19" ht="15.75" x14ac:dyDescent="0.25">
      <c r="A28" s="67"/>
      <c r="B28" s="68" t="s">
        <v>54</v>
      </c>
      <c r="C28" s="68">
        <v>8</v>
      </c>
      <c r="D28" s="68">
        <v>0.11833</v>
      </c>
      <c r="E28" s="27"/>
      <c r="F28" s="39">
        <f t="shared" si="2"/>
        <v>0.94664000000000004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6"/>
    </row>
    <row r="29" spans="1:19" ht="15.75" x14ac:dyDescent="0.25">
      <c r="A29" s="69" t="s">
        <v>55</v>
      </c>
      <c r="B29" s="70" t="s">
        <v>56</v>
      </c>
      <c r="C29" s="70"/>
      <c r="D29" s="70"/>
      <c r="E29" s="27">
        <v>250</v>
      </c>
      <c r="F29" s="37">
        <f>SUM(F30:F40)</f>
        <v>11.799150000000001</v>
      </c>
      <c r="G29" s="27">
        <v>3.56</v>
      </c>
      <c r="H29" s="27">
        <v>6.59</v>
      </c>
      <c r="I29" s="27">
        <v>23.79</v>
      </c>
      <c r="J29" s="27">
        <v>135</v>
      </c>
      <c r="K29" s="27">
        <v>0.11</v>
      </c>
      <c r="L29" s="27">
        <v>5.75</v>
      </c>
      <c r="M29" s="27">
        <v>0.02</v>
      </c>
      <c r="N29" s="27">
        <v>0</v>
      </c>
      <c r="O29" s="27">
        <v>72.900000000000006</v>
      </c>
      <c r="P29" s="27">
        <v>33.4</v>
      </c>
      <c r="Q29" s="27">
        <v>25.35</v>
      </c>
      <c r="R29" s="27">
        <v>1.18</v>
      </c>
      <c r="S29" s="6"/>
    </row>
    <row r="30" spans="1:19" ht="15.75" x14ac:dyDescent="0.25">
      <c r="A30" s="71"/>
      <c r="B30" s="72" t="s">
        <v>57</v>
      </c>
      <c r="C30" s="72">
        <f>50*1.3</f>
        <v>65</v>
      </c>
      <c r="D30" s="72">
        <v>4.4499999999999998E-2</v>
      </c>
      <c r="E30" s="27"/>
      <c r="F30" s="39">
        <f>C30*D30</f>
        <v>2.8925000000000001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6"/>
    </row>
    <row r="31" spans="1:19" ht="15.75" x14ac:dyDescent="0.25">
      <c r="A31" s="71"/>
      <c r="B31" s="72" t="s">
        <v>58</v>
      </c>
      <c r="C31" s="72">
        <f>10*1.3</f>
        <v>13</v>
      </c>
      <c r="D31" s="72">
        <v>6.1199999999999997E-2</v>
      </c>
      <c r="E31" s="27"/>
      <c r="F31" s="39">
        <f t="shared" ref="F31:F33" si="3">C31*D31</f>
        <v>0.79559999999999997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6"/>
    </row>
    <row r="32" spans="1:19" ht="15.75" x14ac:dyDescent="0.25">
      <c r="A32" s="71"/>
      <c r="B32" s="72" t="s">
        <v>59</v>
      </c>
      <c r="C32" s="72">
        <f>10*1.2</f>
        <v>12</v>
      </c>
      <c r="D32" s="72">
        <v>4.3200000000000002E-2</v>
      </c>
      <c r="E32" s="27"/>
      <c r="F32" s="39">
        <f t="shared" si="3"/>
        <v>0.51839999999999997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"/>
    </row>
    <row r="33" spans="1:19" ht="15.75" x14ac:dyDescent="0.25">
      <c r="A33" s="71"/>
      <c r="B33" s="72" t="s">
        <v>60</v>
      </c>
      <c r="C33" s="72">
        <v>2.5</v>
      </c>
      <c r="D33" s="72">
        <v>0.11833</v>
      </c>
      <c r="E33" s="27"/>
      <c r="F33" s="39">
        <f t="shared" si="3"/>
        <v>0.295825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6"/>
    </row>
    <row r="34" spans="1:19" ht="15.75" x14ac:dyDescent="0.25">
      <c r="A34" s="71"/>
      <c r="B34" s="72" t="s">
        <v>61</v>
      </c>
      <c r="C34" s="72"/>
      <c r="D34" s="72"/>
      <c r="E34" s="27"/>
      <c r="F34" s="39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6"/>
    </row>
    <row r="35" spans="1:19" ht="15.75" x14ac:dyDescent="0.25">
      <c r="A35" s="71"/>
      <c r="B35" s="73" t="s">
        <v>62</v>
      </c>
      <c r="C35" s="73"/>
      <c r="D35" s="73"/>
      <c r="E35" s="27"/>
      <c r="F35" s="39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6"/>
    </row>
    <row r="36" spans="1:19" ht="15.75" x14ac:dyDescent="0.25">
      <c r="A36" s="71"/>
      <c r="B36" s="72" t="s">
        <v>63</v>
      </c>
      <c r="C36" s="72">
        <v>20</v>
      </c>
      <c r="D36" s="72">
        <v>3.9600000000000003E-2</v>
      </c>
      <c r="E36" s="27"/>
      <c r="F36" s="39">
        <f>C36*D36</f>
        <v>0.79200000000000004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6"/>
    </row>
    <row r="37" spans="1:19" ht="15.75" x14ac:dyDescent="0.25">
      <c r="A37" s="71"/>
      <c r="B37" s="72" t="s">
        <v>64</v>
      </c>
      <c r="C37" s="72">
        <v>2</v>
      </c>
      <c r="D37" s="72">
        <v>0.54930000000000001</v>
      </c>
      <c r="E37" s="27"/>
      <c r="F37" s="39">
        <f t="shared" ref="F37:F39" si="4">C37*D37</f>
        <v>1.0986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6"/>
    </row>
    <row r="38" spans="1:19" ht="15.75" x14ac:dyDescent="0.25">
      <c r="A38" s="71"/>
      <c r="B38" s="72" t="s">
        <v>65</v>
      </c>
      <c r="C38" s="72">
        <v>0.13750000000000001</v>
      </c>
      <c r="D38" s="72">
        <v>11.67</v>
      </c>
      <c r="E38" s="27"/>
      <c r="F38" s="39">
        <f t="shared" si="4"/>
        <v>1.6046250000000002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6"/>
    </row>
    <row r="39" spans="1:19" ht="15.75" x14ac:dyDescent="0.25">
      <c r="A39" s="71"/>
      <c r="B39" s="72" t="s">
        <v>66</v>
      </c>
      <c r="C39" s="72">
        <v>32</v>
      </c>
      <c r="D39" s="72">
        <v>0.1188</v>
      </c>
      <c r="E39" s="27"/>
      <c r="F39" s="39">
        <f t="shared" si="4"/>
        <v>3.8016000000000001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6"/>
    </row>
    <row r="40" spans="1:19" ht="15.75" x14ac:dyDescent="0.25">
      <c r="A40" s="74"/>
      <c r="B40" s="75" t="s">
        <v>67</v>
      </c>
      <c r="C40" s="75"/>
      <c r="D40" s="75"/>
      <c r="E40" s="76"/>
      <c r="F40" s="3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6"/>
    </row>
    <row r="41" spans="1:19" ht="15.75" x14ac:dyDescent="0.25">
      <c r="A41" s="66" t="s">
        <v>68</v>
      </c>
      <c r="B41" s="70" t="s">
        <v>69</v>
      </c>
      <c r="C41" s="70"/>
      <c r="D41" s="70"/>
      <c r="E41" s="27">
        <v>10</v>
      </c>
      <c r="F41" s="37">
        <f>F42</f>
        <v>7.14656</v>
      </c>
      <c r="G41" s="29">
        <v>2.6</v>
      </c>
      <c r="H41" s="29">
        <v>1.7</v>
      </c>
      <c r="I41" s="29">
        <v>0</v>
      </c>
      <c r="J41" s="29">
        <v>25.4</v>
      </c>
      <c r="K41" s="29">
        <v>5.0000000000000001E-3</v>
      </c>
      <c r="L41" s="29">
        <v>0</v>
      </c>
      <c r="M41" s="29">
        <v>0</v>
      </c>
      <c r="N41" s="29">
        <v>0.04</v>
      </c>
      <c r="O41" s="29">
        <v>3</v>
      </c>
      <c r="P41" s="29">
        <v>3.1</v>
      </c>
      <c r="Q41" s="29">
        <v>18.399999999999999</v>
      </c>
      <c r="R41" s="29">
        <v>0.15</v>
      </c>
      <c r="S41" s="6"/>
    </row>
    <row r="42" spans="1:19" ht="15.75" x14ac:dyDescent="0.25">
      <c r="A42" s="67"/>
      <c r="B42" s="32" t="s">
        <v>70</v>
      </c>
      <c r="C42" s="32">
        <v>32</v>
      </c>
      <c r="D42" s="32">
        <v>0.22333</v>
      </c>
      <c r="E42" s="27"/>
      <c r="F42" s="39">
        <f>C42*D42</f>
        <v>7.14656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6"/>
    </row>
    <row r="43" spans="1:19" ht="15.75" x14ac:dyDescent="0.25">
      <c r="A43" s="77"/>
      <c r="B43" s="34" t="s">
        <v>71</v>
      </c>
      <c r="C43" s="34"/>
      <c r="D43" s="34"/>
      <c r="E43" s="27"/>
      <c r="F43" s="3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6"/>
    </row>
    <row r="44" spans="1:19" ht="15.75" x14ac:dyDescent="0.25">
      <c r="A44" s="78" t="s">
        <v>72</v>
      </c>
      <c r="B44" s="79" t="s">
        <v>73</v>
      </c>
      <c r="C44" s="79"/>
      <c r="D44" s="79"/>
      <c r="E44" s="11" t="s">
        <v>74</v>
      </c>
      <c r="F44" s="80">
        <f>F45+F49+F47+F48+F46+F51+F52+F53</f>
        <v>12.1565575</v>
      </c>
      <c r="G44" s="11">
        <v>15.28</v>
      </c>
      <c r="H44" s="11">
        <v>8.8000000000000007</v>
      </c>
      <c r="I44" s="11">
        <v>7.4</v>
      </c>
      <c r="J44" s="11">
        <v>149</v>
      </c>
      <c r="K44" s="11">
        <v>0.12</v>
      </c>
      <c r="L44" s="11">
        <v>1.56</v>
      </c>
      <c r="M44" s="11">
        <v>0</v>
      </c>
      <c r="N44" s="11">
        <v>0.5</v>
      </c>
      <c r="O44" s="11">
        <v>42.92</v>
      </c>
      <c r="P44" s="11">
        <v>202.9</v>
      </c>
      <c r="Q44" s="11">
        <v>42</v>
      </c>
      <c r="R44" s="11">
        <v>0.8</v>
      </c>
      <c r="S44" s="6"/>
    </row>
    <row r="45" spans="1:19" ht="15.75" x14ac:dyDescent="0.25">
      <c r="A45" s="81"/>
      <c r="B45" s="82" t="s">
        <v>75</v>
      </c>
      <c r="C45" s="82"/>
      <c r="D45" s="82"/>
      <c r="E45" s="83"/>
      <c r="F45" s="84"/>
      <c r="G45" s="11"/>
      <c r="H45" s="11"/>
      <c r="I45" s="29">
        <v>7.2</v>
      </c>
      <c r="J45" s="11"/>
      <c r="K45" s="11"/>
      <c r="L45" s="11"/>
      <c r="M45" s="11"/>
      <c r="N45" s="11"/>
      <c r="O45" s="11"/>
      <c r="P45" s="11"/>
      <c r="Q45" s="11"/>
      <c r="R45" s="11"/>
      <c r="S45" s="6"/>
    </row>
    <row r="46" spans="1:19" ht="15.75" x14ac:dyDescent="0.25">
      <c r="A46" s="81"/>
      <c r="B46" s="82" t="s">
        <v>76</v>
      </c>
      <c r="C46" s="82">
        <v>4</v>
      </c>
      <c r="D46" s="82">
        <v>0.54930000000000001</v>
      </c>
      <c r="E46" s="83"/>
      <c r="F46" s="84">
        <f>C46*D46</f>
        <v>2.1972</v>
      </c>
      <c r="G46" s="11"/>
      <c r="H46" s="11"/>
      <c r="I46" s="29"/>
      <c r="J46" s="11"/>
      <c r="K46" s="11"/>
      <c r="L46" s="11"/>
      <c r="M46" s="11"/>
      <c r="N46" s="11"/>
      <c r="O46" s="11"/>
      <c r="P46" s="11"/>
      <c r="Q46" s="11"/>
      <c r="R46" s="11"/>
      <c r="S46" s="6"/>
    </row>
    <row r="47" spans="1:19" ht="15.75" x14ac:dyDescent="0.25">
      <c r="A47" s="81"/>
      <c r="B47" s="82" t="s">
        <v>77</v>
      </c>
      <c r="C47" s="82">
        <v>16</v>
      </c>
      <c r="D47" s="82">
        <v>5.6169999999999998E-2</v>
      </c>
      <c r="E47" s="83"/>
      <c r="F47" s="84">
        <f>C47*D47</f>
        <v>0.89871999999999996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6"/>
    </row>
    <row r="48" spans="1:19" ht="15.6" customHeight="1" x14ac:dyDescent="0.25">
      <c r="A48" s="81"/>
      <c r="B48" s="82" t="s">
        <v>78</v>
      </c>
      <c r="C48" s="82">
        <v>0.125</v>
      </c>
      <c r="D48" s="82">
        <v>0.1167</v>
      </c>
      <c r="E48" s="83"/>
      <c r="F48" s="84">
        <f>C48*D48</f>
        <v>1.45875E-2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6"/>
    </row>
    <row r="49" spans="1:19" ht="15.75" x14ac:dyDescent="0.25">
      <c r="A49" s="85"/>
      <c r="B49" s="82" t="s">
        <v>79</v>
      </c>
      <c r="C49" s="82">
        <v>26</v>
      </c>
      <c r="D49" s="82">
        <v>0.1188</v>
      </c>
      <c r="E49" s="83"/>
      <c r="F49" s="84">
        <f>C49*D49</f>
        <v>3.0888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6"/>
    </row>
    <row r="50" spans="1:19" ht="15.75" x14ac:dyDescent="0.25">
      <c r="A50" s="86" t="s">
        <v>80</v>
      </c>
      <c r="B50" s="87" t="s">
        <v>81</v>
      </c>
      <c r="C50" s="88"/>
      <c r="D50" s="88"/>
      <c r="E50" s="89">
        <v>50</v>
      </c>
      <c r="F50" s="90"/>
      <c r="G50" s="91">
        <v>0.7</v>
      </c>
      <c r="H50" s="91">
        <v>0.09</v>
      </c>
      <c r="I50" s="91">
        <v>32.1</v>
      </c>
      <c r="J50" s="91">
        <v>132.80000000000001</v>
      </c>
      <c r="K50" s="91">
        <v>0.02</v>
      </c>
      <c r="L50" s="91">
        <v>0.7</v>
      </c>
      <c r="M50" s="91">
        <v>0</v>
      </c>
      <c r="N50" s="91">
        <v>0</v>
      </c>
      <c r="O50" s="91">
        <v>32.5</v>
      </c>
      <c r="P50" s="91">
        <v>23.5</v>
      </c>
      <c r="Q50" s="91">
        <v>17.5</v>
      </c>
      <c r="R50" s="92">
        <v>0.7</v>
      </c>
      <c r="S50" s="6"/>
    </row>
    <row r="51" spans="1:19" ht="15.6" customHeight="1" x14ac:dyDescent="0.25">
      <c r="A51" s="93"/>
      <c r="B51" s="94" t="s">
        <v>82</v>
      </c>
      <c r="C51" s="94">
        <v>12.5</v>
      </c>
      <c r="D51" s="94">
        <v>0.42662</v>
      </c>
      <c r="E51" s="89"/>
      <c r="F51" s="90">
        <f>C51*D51</f>
        <v>5.3327499999999999</v>
      </c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2"/>
      <c r="S51" s="6"/>
    </row>
    <row r="52" spans="1:19" ht="15.75" x14ac:dyDescent="0.25">
      <c r="A52" s="93"/>
      <c r="B52" s="94" t="s">
        <v>83</v>
      </c>
      <c r="C52" s="94">
        <v>2</v>
      </c>
      <c r="D52" s="94">
        <v>0.23799999999999999</v>
      </c>
      <c r="E52" s="89"/>
      <c r="F52" s="90">
        <f>C52*D52</f>
        <v>0.47599999999999998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2"/>
      <c r="S52" s="6"/>
    </row>
    <row r="53" spans="1:19" ht="15.75" x14ac:dyDescent="0.25">
      <c r="A53" s="95"/>
      <c r="B53" s="94" t="s">
        <v>84</v>
      </c>
      <c r="C53" s="94">
        <v>3.75</v>
      </c>
      <c r="D53" s="94">
        <v>3.9600000000000003E-2</v>
      </c>
      <c r="E53" s="89"/>
      <c r="F53" s="90">
        <f>C53*D53</f>
        <v>0.14850000000000002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  <c r="S53" s="6"/>
    </row>
    <row r="54" spans="1:19" ht="15.75" x14ac:dyDescent="0.25">
      <c r="A54" s="66" t="s">
        <v>85</v>
      </c>
      <c r="B54" s="88" t="s">
        <v>86</v>
      </c>
      <c r="C54" s="88"/>
      <c r="D54" s="88"/>
      <c r="E54" s="89">
        <v>180</v>
      </c>
      <c r="F54" s="28">
        <f>F56+F55</f>
        <v>8.6265900000000002</v>
      </c>
      <c r="G54" s="29">
        <v>4.32</v>
      </c>
      <c r="I54" s="29">
        <v>44.5</v>
      </c>
      <c r="J54" s="29">
        <v>240</v>
      </c>
      <c r="K54" s="29">
        <v>2.4E-2</v>
      </c>
      <c r="L54" s="29">
        <v>0</v>
      </c>
      <c r="M54" s="29">
        <v>0</v>
      </c>
      <c r="N54" s="29">
        <v>2.7</v>
      </c>
      <c r="O54" s="29">
        <v>2.88</v>
      </c>
      <c r="P54" s="29">
        <v>72.8</v>
      </c>
      <c r="Q54" s="29">
        <v>22.8</v>
      </c>
      <c r="R54" s="29">
        <v>0.6</v>
      </c>
      <c r="S54" s="6"/>
    </row>
    <row r="55" spans="1:19" ht="15.75" x14ac:dyDescent="0.25">
      <c r="A55" s="67"/>
      <c r="B55" s="32" t="s">
        <v>87</v>
      </c>
      <c r="C55" s="32">
        <v>63</v>
      </c>
      <c r="D55" s="32">
        <v>8.2000000000000003E-2</v>
      </c>
      <c r="E55" s="27"/>
      <c r="F55" s="39">
        <f>C55*D55</f>
        <v>5.1660000000000004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6"/>
    </row>
    <row r="56" spans="1:19" ht="15.75" x14ac:dyDescent="0.25">
      <c r="A56" s="77"/>
      <c r="B56" s="32" t="s">
        <v>88</v>
      </c>
      <c r="C56" s="32">
        <v>6.3</v>
      </c>
      <c r="D56" s="32">
        <v>0.54930000000000001</v>
      </c>
      <c r="E56" s="27"/>
      <c r="F56" s="39">
        <f>C56*D56</f>
        <v>3.4605899999999998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6"/>
    </row>
    <row r="57" spans="1:19" ht="15.75" x14ac:dyDescent="0.25">
      <c r="A57" s="66" t="s">
        <v>80</v>
      </c>
      <c r="B57" s="88" t="s">
        <v>89</v>
      </c>
      <c r="C57" s="88"/>
      <c r="D57" s="88"/>
      <c r="E57" s="89">
        <v>200</v>
      </c>
      <c r="F57" s="28">
        <f>F58+F59</f>
        <v>4.5579999999999998</v>
      </c>
      <c r="G57" s="29">
        <v>0.7</v>
      </c>
      <c r="H57" s="29">
        <v>0.09</v>
      </c>
      <c r="I57" s="29">
        <v>32.1</v>
      </c>
      <c r="J57" s="29">
        <v>132.80000000000001</v>
      </c>
      <c r="K57" s="29">
        <v>0.02</v>
      </c>
      <c r="L57" s="29">
        <v>0.7</v>
      </c>
      <c r="M57" s="29">
        <v>0</v>
      </c>
      <c r="N57" s="29">
        <v>0</v>
      </c>
      <c r="O57" s="29">
        <v>32.5</v>
      </c>
      <c r="P57" s="29">
        <v>23.5</v>
      </c>
      <c r="Q57" s="29">
        <v>17.5</v>
      </c>
      <c r="R57" s="29">
        <v>0.7</v>
      </c>
      <c r="S57" s="6"/>
    </row>
    <row r="58" spans="1:19" ht="15.75" x14ac:dyDescent="0.25">
      <c r="A58" s="67"/>
      <c r="B58" s="94" t="s">
        <v>90</v>
      </c>
      <c r="C58" s="94">
        <v>20</v>
      </c>
      <c r="D58" s="94">
        <v>0.19089999999999999</v>
      </c>
      <c r="E58" s="89"/>
      <c r="F58" s="33">
        <f>C58*D58</f>
        <v>3.8179999999999996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6"/>
    </row>
    <row r="59" spans="1:19" ht="17.25" customHeight="1" x14ac:dyDescent="0.25">
      <c r="A59" s="67"/>
      <c r="B59" s="94" t="s">
        <v>91</v>
      </c>
      <c r="C59" s="94">
        <v>20</v>
      </c>
      <c r="D59" s="94">
        <v>3.6999999999999998E-2</v>
      </c>
      <c r="E59" s="89"/>
      <c r="F59" s="33">
        <f>C59*D59</f>
        <v>0.74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6"/>
    </row>
    <row r="60" spans="1:19" ht="18.75" customHeight="1" x14ac:dyDescent="0.25">
      <c r="A60" s="77"/>
      <c r="B60" s="94" t="s">
        <v>92</v>
      </c>
      <c r="C60" s="94"/>
      <c r="D60" s="94"/>
      <c r="E60" s="89"/>
      <c r="F60" s="33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6"/>
    </row>
    <row r="61" spans="1:19" ht="24" customHeight="1" thickBot="1" x14ac:dyDescent="0.3">
      <c r="A61" s="96" t="s">
        <v>42</v>
      </c>
      <c r="B61" s="97" t="s">
        <v>43</v>
      </c>
      <c r="C61" s="98">
        <v>70</v>
      </c>
      <c r="D61" s="98">
        <v>5.6169999999999998E-2</v>
      </c>
      <c r="E61" s="99" t="s">
        <v>93</v>
      </c>
      <c r="F61" s="100">
        <f>C61*D61</f>
        <v>3.9318999999999997</v>
      </c>
      <c r="G61" s="99">
        <v>6.16</v>
      </c>
      <c r="H61" s="99">
        <v>1.4</v>
      </c>
      <c r="I61" s="99">
        <v>44.4</v>
      </c>
      <c r="J61" s="99">
        <v>231.6</v>
      </c>
      <c r="K61" s="99">
        <v>2.3E-2</v>
      </c>
      <c r="L61" s="99">
        <v>0</v>
      </c>
      <c r="M61" s="99">
        <v>0</v>
      </c>
      <c r="N61" s="99">
        <v>1.54</v>
      </c>
      <c r="O61" s="99">
        <v>33.75</v>
      </c>
      <c r="P61" s="99">
        <v>175.25</v>
      </c>
      <c r="Q61" s="99">
        <v>59.1</v>
      </c>
      <c r="R61" s="99">
        <v>3.62</v>
      </c>
      <c r="S61" s="6"/>
    </row>
    <row r="62" spans="1:19" ht="18.75" customHeight="1" thickBot="1" x14ac:dyDescent="0.3">
      <c r="A62" s="101" t="s">
        <v>94</v>
      </c>
      <c r="B62" s="102" t="s">
        <v>95</v>
      </c>
      <c r="C62" s="103">
        <v>100</v>
      </c>
      <c r="D62" s="103">
        <v>0.18049999999999999</v>
      </c>
      <c r="E62" s="104">
        <v>100</v>
      </c>
      <c r="F62" s="105">
        <f>C62*D62</f>
        <v>18.05</v>
      </c>
      <c r="G62" s="106">
        <v>0.4</v>
      </c>
      <c r="H62" s="106">
        <v>0.3</v>
      </c>
      <c r="I62" s="106">
        <v>10.3</v>
      </c>
      <c r="J62" s="106">
        <v>47</v>
      </c>
      <c r="K62" s="106">
        <v>0.03</v>
      </c>
      <c r="L62" s="106">
        <v>5</v>
      </c>
      <c r="M62" s="106">
        <v>0</v>
      </c>
      <c r="N62" s="106">
        <v>0.4</v>
      </c>
      <c r="O62" s="106">
        <v>19</v>
      </c>
      <c r="P62" s="106">
        <v>16</v>
      </c>
      <c r="Q62" s="106">
        <v>12</v>
      </c>
      <c r="R62" s="106"/>
      <c r="S62" s="6"/>
    </row>
    <row r="63" spans="1:19" ht="24" customHeight="1" thickBot="1" x14ac:dyDescent="0.3">
      <c r="A63" s="107"/>
      <c r="B63" s="108" t="s">
        <v>96</v>
      </c>
      <c r="C63" s="109"/>
      <c r="D63" s="109"/>
      <c r="E63" s="110"/>
      <c r="F63" s="111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</row>
    <row r="64" spans="1:19" ht="16.5" thickBot="1" x14ac:dyDescent="0.3">
      <c r="A64" s="113"/>
      <c r="B64" s="102" t="s">
        <v>97</v>
      </c>
      <c r="C64" s="102"/>
      <c r="D64" s="102"/>
      <c r="E64" s="114"/>
      <c r="F64" s="105">
        <f>F22+F29+F41+F44+F50+F54+F57+F61+F62</f>
        <v>74.068647499999997</v>
      </c>
      <c r="G64" s="115">
        <f t="shared" ref="G64:R64" si="5">SUM(G22:G62)</f>
        <v>35.020000000000003</v>
      </c>
      <c r="H64" s="115">
        <f t="shared" si="5"/>
        <v>26.97</v>
      </c>
      <c r="I64" s="115">
        <f t="shared" si="5"/>
        <v>208.29000000000002</v>
      </c>
      <c r="J64" s="115">
        <f t="shared" si="5"/>
        <v>1235.5999999999999</v>
      </c>
      <c r="K64" s="115">
        <f t="shared" si="5"/>
        <v>4.9519999999999991</v>
      </c>
      <c r="L64" s="115">
        <f t="shared" si="5"/>
        <v>25.409999999999997</v>
      </c>
      <c r="M64" s="115">
        <f t="shared" si="5"/>
        <v>0.02</v>
      </c>
      <c r="N64" s="115">
        <f t="shared" si="5"/>
        <v>5.3800000000000008</v>
      </c>
      <c r="O64" s="115">
        <f t="shared" si="5"/>
        <v>280.85000000000002</v>
      </c>
      <c r="P64" s="115">
        <f t="shared" si="5"/>
        <v>588.95000000000005</v>
      </c>
      <c r="Q64" s="115">
        <f t="shared" si="5"/>
        <v>234.75</v>
      </c>
      <c r="R64" s="115">
        <f t="shared" si="5"/>
        <v>8.65</v>
      </c>
      <c r="S64" s="6"/>
    </row>
    <row r="65" spans="1:19" ht="15.6" customHeight="1" thickBot="1" x14ac:dyDescent="0.3">
      <c r="A65" s="116"/>
      <c r="B65" s="109" t="s">
        <v>98</v>
      </c>
      <c r="C65" s="109"/>
      <c r="D65" s="109"/>
      <c r="E65" s="110"/>
      <c r="F65" s="117">
        <f t="shared" ref="F65:R65" si="6">F20+F64</f>
        <v>139.10754750000001</v>
      </c>
      <c r="G65" s="112">
        <f t="shared" si="6"/>
        <v>60.940000000000005</v>
      </c>
      <c r="H65" s="112">
        <f t="shared" si="6"/>
        <v>57.07</v>
      </c>
      <c r="I65" s="112">
        <f t="shared" si="6"/>
        <v>292.67</v>
      </c>
      <c r="J65" s="112">
        <f t="shared" si="6"/>
        <v>1880.6</v>
      </c>
      <c r="K65" s="112">
        <f t="shared" si="6"/>
        <v>5.6719999999999988</v>
      </c>
      <c r="L65" s="112">
        <f t="shared" si="6"/>
        <v>26.099999999999998</v>
      </c>
      <c r="M65" s="112">
        <f t="shared" si="6"/>
        <v>0.13</v>
      </c>
      <c r="N65" s="112">
        <f t="shared" si="6"/>
        <v>6.8800000000000008</v>
      </c>
      <c r="O65" s="112">
        <f t="shared" si="6"/>
        <v>600.95000000000005</v>
      </c>
      <c r="P65" s="112">
        <f t="shared" si="6"/>
        <v>1055.6500000000001</v>
      </c>
      <c r="Q65" s="112">
        <f t="shared" si="6"/>
        <v>317.44</v>
      </c>
      <c r="R65" s="112">
        <f t="shared" si="6"/>
        <v>11.870000000000001</v>
      </c>
      <c r="S65" s="6"/>
    </row>
    <row r="66" spans="1:19" ht="16.5" thickBot="1" x14ac:dyDescent="0.3">
      <c r="A66" s="113"/>
      <c r="B66" s="63"/>
      <c r="C66" s="63"/>
      <c r="D66" s="63"/>
      <c r="E66" s="118"/>
      <c r="F66" s="119"/>
      <c r="G66" s="120"/>
      <c r="H66" s="120"/>
      <c r="I66" s="120" t="s">
        <v>99</v>
      </c>
      <c r="J66" s="121"/>
      <c r="K66" s="121"/>
      <c r="L66" s="121"/>
      <c r="M66" s="121"/>
      <c r="N66" s="121"/>
      <c r="O66" s="121"/>
      <c r="P66" s="121"/>
      <c r="Q66" s="121"/>
      <c r="R66" s="121"/>
      <c r="S66" s="6"/>
    </row>
    <row r="67" spans="1:19" ht="15.6" customHeight="1" thickBot="1" x14ac:dyDescent="0.3">
      <c r="A67" s="116"/>
      <c r="B67" s="122"/>
      <c r="C67" s="122"/>
      <c r="D67" s="122"/>
      <c r="E67" s="123"/>
      <c r="F67" s="124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6"/>
    </row>
    <row r="68" spans="1:19" ht="15.75" x14ac:dyDescent="0.25">
      <c r="A68" s="62"/>
      <c r="B68" s="122"/>
      <c r="C68" s="122"/>
      <c r="D68" s="122"/>
      <c r="E68" s="123"/>
      <c r="F68" s="124"/>
      <c r="G68" s="126"/>
      <c r="H68" s="126"/>
      <c r="I68" s="126"/>
      <c r="J68" s="125"/>
      <c r="K68" s="125"/>
      <c r="L68" s="125"/>
      <c r="M68" s="125"/>
      <c r="N68" s="125"/>
      <c r="O68" s="127"/>
      <c r="P68" s="128"/>
      <c r="Q68" s="128"/>
      <c r="R68" s="129"/>
      <c r="S68" s="6"/>
    </row>
    <row r="69" spans="1:19" x14ac:dyDescent="0.25">
      <c r="A69" s="12"/>
      <c r="B69" s="130"/>
      <c r="C69" s="131"/>
      <c r="D69" s="131"/>
      <c r="E69" s="132"/>
      <c r="F69" s="133"/>
      <c r="G69" s="133"/>
      <c r="H69" s="133"/>
      <c r="I69" s="134"/>
      <c r="J69" s="130"/>
      <c r="K69" s="132"/>
      <c r="L69" s="133"/>
      <c r="M69" s="133"/>
      <c r="N69" s="134"/>
      <c r="O69" s="132"/>
      <c r="P69" s="133"/>
      <c r="Q69" s="133"/>
      <c r="R69" s="134"/>
      <c r="S69" s="6"/>
    </row>
    <row r="70" spans="1:19" ht="15.6" customHeight="1" x14ac:dyDescent="0.25">
      <c r="A70" s="135"/>
      <c r="B70" s="136"/>
      <c r="C70" s="136"/>
      <c r="D70" s="136"/>
      <c r="E70" s="137"/>
      <c r="F70" s="138"/>
      <c r="G70" s="136"/>
      <c r="H70" s="136"/>
      <c r="I70" s="136"/>
      <c r="J70" s="139"/>
      <c r="K70" s="137"/>
      <c r="L70" s="137"/>
      <c r="M70" s="137"/>
      <c r="N70" s="137"/>
      <c r="O70" s="137"/>
      <c r="P70" s="137"/>
      <c r="Q70" s="137"/>
      <c r="R70" s="137"/>
      <c r="S70" s="6"/>
    </row>
    <row r="71" spans="1:19" x14ac:dyDescent="0.25">
      <c r="A71" s="130"/>
      <c r="B71" s="140"/>
      <c r="C71" s="140"/>
      <c r="D71" s="140"/>
      <c r="E71" s="141"/>
      <c r="F71" s="142"/>
      <c r="G71" s="140"/>
      <c r="H71" s="140"/>
      <c r="I71" s="140"/>
      <c r="J71" s="140"/>
      <c r="K71" s="141"/>
      <c r="L71" s="141"/>
      <c r="M71" s="141"/>
      <c r="N71" s="141"/>
      <c r="O71" s="141"/>
      <c r="P71" s="141"/>
      <c r="Q71" s="141"/>
      <c r="R71" s="141"/>
      <c r="S71" s="6"/>
    </row>
    <row r="72" spans="1:19" ht="15.75" x14ac:dyDescent="0.25">
      <c r="A72" s="143"/>
      <c r="B72" s="144"/>
      <c r="C72" s="144"/>
      <c r="D72" s="144"/>
      <c r="E72" s="139"/>
      <c r="F72" s="138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6"/>
    </row>
    <row r="73" spans="1:19" ht="15.75" x14ac:dyDescent="0.25">
      <c r="A73" s="143"/>
      <c r="B73" s="145"/>
      <c r="C73" s="145"/>
      <c r="D73" s="145"/>
      <c r="E73" s="139"/>
      <c r="F73" s="138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6"/>
    </row>
    <row r="74" spans="1:19" ht="15.75" x14ac:dyDescent="0.25">
      <c r="A74" s="143"/>
      <c r="B74" s="146"/>
      <c r="C74" s="146"/>
      <c r="D74" s="146"/>
      <c r="E74" s="147"/>
      <c r="F74" s="148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6"/>
    </row>
    <row r="75" spans="1:19" ht="15.75" x14ac:dyDescent="0.25">
      <c r="A75" s="143"/>
      <c r="B75" s="150"/>
      <c r="C75" s="150"/>
      <c r="D75" s="150"/>
      <c r="E75" s="147"/>
      <c r="F75" s="148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6"/>
    </row>
    <row r="76" spans="1:19" ht="15.75" x14ac:dyDescent="0.25">
      <c r="A76" s="151"/>
      <c r="B76" s="152"/>
      <c r="C76" s="152"/>
      <c r="D76" s="152"/>
      <c r="E76" s="139"/>
      <c r="F76" s="153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6"/>
    </row>
    <row r="77" spans="1:19" ht="15.75" x14ac:dyDescent="0.25">
      <c r="A77" s="151"/>
      <c r="B77" s="154"/>
      <c r="C77" s="154"/>
      <c r="D77" s="154"/>
      <c r="E77" s="139"/>
      <c r="F77" s="153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6"/>
    </row>
    <row r="78" spans="1:19" ht="15.75" x14ac:dyDescent="0.25">
      <c r="A78" s="155"/>
      <c r="B78" s="154"/>
      <c r="C78" s="154"/>
      <c r="D78" s="154"/>
      <c r="E78" s="139"/>
      <c r="F78" s="153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6"/>
    </row>
    <row r="79" spans="1:19" ht="15.6" customHeight="1" x14ac:dyDescent="0.25">
      <c r="A79" s="155"/>
      <c r="B79" s="154"/>
      <c r="C79" s="154"/>
      <c r="D79" s="154"/>
      <c r="E79" s="139"/>
      <c r="F79" s="153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6"/>
    </row>
    <row r="80" spans="1:19" ht="15.75" x14ac:dyDescent="0.25">
      <c r="A80" s="155"/>
      <c r="B80" s="156"/>
      <c r="C80" s="156"/>
      <c r="D80" s="156"/>
      <c r="E80" s="139"/>
      <c r="F80" s="153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6"/>
    </row>
    <row r="81" spans="1:19" ht="15.75" x14ac:dyDescent="0.25">
      <c r="A81" s="155"/>
      <c r="B81" s="154"/>
      <c r="C81" s="154"/>
      <c r="D81" s="154"/>
      <c r="E81" s="139"/>
      <c r="F81" s="153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6"/>
    </row>
    <row r="82" spans="1:19" ht="15.75" x14ac:dyDescent="0.25">
      <c r="A82" s="155"/>
      <c r="B82" s="157"/>
      <c r="C82" s="157"/>
      <c r="D82" s="157"/>
      <c r="E82" s="158"/>
      <c r="F82" s="159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6"/>
    </row>
    <row r="83" spans="1:19" ht="15.75" x14ac:dyDescent="0.25">
      <c r="A83" s="155"/>
      <c r="B83" s="161"/>
      <c r="C83" s="161"/>
      <c r="D83" s="161"/>
      <c r="E83" s="158"/>
      <c r="F83" s="159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6"/>
    </row>
    <row r="84" spans="1:19" ht="15.6" customHeight="1" x14ac:dyDescent="0.25">
      <c r="A84" s="162"/>
      <c r="B84" s="163"/>
      <c r="C84" s="163"/>
      <c r="D84" s="163"/>
      <c r="E84" s="158"/>
      <c r="F84" s="159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6"/>
    </row>
    <row r="85" spans="1:19" ht="15.75" x14ac:dyDescent="0.25">
      <c r="A85" s="162"/>
      <c r="B85" s="164"/>
      <c r="C85" s="164"/>
      <c r="D85" s="164"/>
      <c r="E85" s="158"/>
      <c r="F85" s="159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6"/>
    </row>
    <row r="86" spans="1:19" ht="15.75" x14ac:dyDescent="0.25">
      <c r="A86" s="162"/>
      <c r="B86" s="164"/>
      <c r="C86" s="164"/>
      <c r="D86" s="164"/>
      <c r="E86" s="158"/>
      <c r="F86" s="159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6"/>
    </row>
    <row r="87" spans="1:19" ht="15.75" x14ac:dyDescent="0.25">
      <c r="A87" s="162"/>
      <c r="B87" s="164"/>
      <c r="C87" s="164"/>
      <c r="D87" s="164"/>
      <c r="E87" s="158"/>
      <c r="F87" s="159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6"/>
    </row>
    <row r="88" spans="1:19" ht="15.6" customHeight="1" x14ac:dyDescent="0.25">
      <c r="A88" s="162"/>
      <c r="B88" s="157"/>
      <c r="C88" s="157"/>
      <c r="D88" s="157"/>
      <c r="E88" s="158"/>
      <c r="F88" s="159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6"/>
    </row>
    <row r="89" spans="1:19" ht="15.75" x14ac:dyDescent="0.25">
      <c r="A89" s="162"/>
      <c r="B89" s="165"/>
      <c r="C89" s="165"/>
      <c r="D89" s="165"/>
      <c r="E89" s="158"/>
      <c r="F89" s="159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6"/>
    </row>
    <row r="90" spans="1:19" ht="15.75" x14ac:dyDescent="0.25">
      <c r="A90" s="166"/>
      <c r="B90" s="167"/>
      <c r="C90" s="167"/>
      <c r="D90" s="167"/>
      <c r="E90" s="158"/>
      <c r="F90" s="159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6"/>
    </row>
    <row r="91" spans="1:19" ht="15.75" x14ac:dyDescent="0.25">
      <c r="A91" s="169"/>
      <c r="B91" s="145"/>
      <c r="C91" s="145"/>
      <c r="D91" s="145"/>
      <c r="E91" s="170"/>
      <c r="F91" s="171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6"/>
    </row>
    <row r="92" spans="1:19" ht="15.75" x14ac:dyDescent="0.25">
      <c r="A92" s="169"/>
      <c r="B92" s="173"/>
      <c r="C92" s="173"/>
      <c r="D92" s="173"/>
      <c r="E92" s="139"/>
      <c r="F92" s="153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6"/>
    </row>
    <row r="93" spans="1:19" ht="15.75" x14ac:dyDescent="0.25">
      <c r="A93" s="143"/>
      <c r="B93" s="152"/>
      <c r="C93" s="152"/>
      <c r="D93" s="152"/>
      <c r="E93" s="139"/>
      <c r="F93" s="153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6"/>
    </row>
    <row r="94" spans="1:19" ht="15.75" x14ac:dyDescent="0.25">
      <c r="A94" s="143"/>
      <c r="B94" s="174"/>
      <c r="C94" s="174"/>
      <c r="D94" s="174"/>
      <c r="E94" s="158"/>
      <c r="F94" s="159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6"/>
    </row>
    <row r="95" spans="1:19" ht="31.15" customHeight="1" x14ac:dyDescent="0.25">
      <c r="A95" s="143"/>
      <c r="B95" s="175"/>
      <c r="C95" s="175"/>
      <c r="D95" s="175"/>
      <c r="E95" s="158"/>
      <c r="F95" s="159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6"/>
    </row>
    <row r="96" spans="1:19" ht="15.75" x14ac:dyDescent="0.25">
      <c r="A96" s="176"/>
      <c r="B96" s="175"/>
      <c r="C96" s="175"/>
      <c r="D96" s="175"/>
      <c r="E96" s="158"/>
      <c r="F96" s="159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6"/>
    </row>
    <row r="97" spans="1:19" ht="15.75" x14ac:dyDescent="0.25">
      <c r="A97" s="176"/>
      <c r="B97" s="175"/>
      <c r="C97" s="175"/>
      <c r="D97" s="175"/>
      <c r="E97" s="158"/>
      <c r="F97" s="159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6"/>
    </row>
    <row r="98" spans="1:19" ht="15.75" x14ac:dyDescent="0.25">
      <c r="A98" s="176"/>
      <c r="B98" s="175"/>
      <c r="C98" s="175"/>
      <c r="D98" s="175"/>
      <c r="E98" s="158"/>
      <c r="F98" s="159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6"/>
    </row>
    <row r="99" spans="1:19" ht="15.75" x14ac:dyDescent="0.25">
      <c r="A99" s="176"/>
      <c r="B99" s="177"/>
      <c r="C99" s="177"/>
      <c r="D99" s="177"/>
      <c r="E99" s="139"/>
      <c r="F99" s="153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6"/>
    </row>
    <row r="100" spans="1:19" ht="15.75" x14ac:dyDescent="0.25">
      <c r="A100" s="176"/>
      <c r="B100" s="178"/>
      <c r="C100" s="178"/>
      <c r="D100" s="178"/>
      <c r="E100" s="139"/>
      <c r="F100" s="153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6"/>
    </row>
    <row r="101" spans="1:19" ht="15.75" x14ac:dyDescent="0.25">
      <c r="A101" s="155"/>
      <c r="B101" s="178"/>
      <c r="C101" s="178"/>
      <c r="D101" s="178"/>
      <c r="E101" s="179"/>
      <c r="F101" s="180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6"/>
    </row>
    <row r="102" spans="1:19" ht="15.75" x14ac:dyDescent="0.25">
      <c r="A102" s="155"/>
      <c r="B102" s="178"/>
      <c r="C102" s="178"/>
      <c r="D102" s="178"/>
      <c r="E102" s="139"/>
      <c r="F102" s="153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6"/>
    </row>
    <row r="103" spans="1:19" ht="15.75" x14ac:dyDescent="0.25">
      <c r="A103" s="155"/>
      <c r="B103" s="178"/>
      <c r="C103" s="178"/>
      <c r="D103" s="178"/>
      <c r="E103" s="139"/>
      <c r="F103" s="153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6"/>
    </row>
    <row r="104" spans="1:19" ht="15.75" x14ac:dyDescent="0.25">
      <c r="A104" s="155"/>
      <c r="B104" s="178"/>
      <c r="C104" s="178"/>
      <c r="D104" s="178"/>
      <c r="E104" s="139"/>
      <c r="F104" s="153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6"/>
    </row>
    <row r="105" spans="1:19" ht="15.6" customHeight="1" x14ac:dyDescent="0.25">
      <c r="A105" s="155"/>
      <c r="B105" s="178"/>
      <c r="C105" s="178"/>
      <c r="D105" s="178"/>
      <c r="E105" s="139"/>
      <c r="F105" s="153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6"/>
    </row>
    <row r="106" spans="1:19" ht="15.75" x14ac:dyDescent="0.25">
      <c r="A106" s="155"/>
      <c r="B106" s="181"/>
      <c r="C106" s="181"/>
      <c r="D106" s="181"/>
      <c r="E106" s="139"/>
      <c r="F106" s="153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6"/>
    </row>
    <row r="107" spans="1:19" ht="15.75" x14ac:dyDescent="0.25">
      <c r="A107" s="155"/>
      <c r="B107" s="178"/>
      <c r="C107" s="178"/>
      <c r="D107" s="178"/>
      <c r="E107" s="139"/>
      <c r="F107" s="153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6"/>
    </row>
    <row r="108" spans="1:19" ht="15.75" x14ac:dyDescent="0.25">
      <c r="A108" s="155"/>
      <c r="B108" s="181"/>
      <c r="C108" s="181"/>
      <c r="D108" s="181"/>
      <c r="E108" s="139"/>
      <c r="F108" s="153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6"/>
    </row>
    <row r="109" spans="1:19" ht="15.75" x14ac:dyDescent="0.25">
      <c r="A109" s="155"/>
      <c r="B109" s="178"/>
      <c r="C109" s="178"/>
      <c r="D109" s="178"/>
      <c r="E109" s="139"/>
      <c r="F109" s="153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6"/>
    </row>
    <row r="110" spans="1:19" ht="15.75" x14ac:dyDescent="0.25">
      <c r="A110" s="155"/>
      <c r="B110" s="181"/>
      <c r="C110" s="181"/>
      <c r="D110" s="181"/>
      <c r="E110" s="139"/>
      <c r="F110" s="153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6"/>
    </row>
    <row r="111" spans="1:19" ht="15.75" x14ac:dyDescent="0.25">
      <c r="A111" s="155"/>
      <c r="B111" s="182"/>
      <c r="C111" s="182"/>
      <c r="D111" s="182"/>
      <c r="E111" s="158"/>
      <c r="F111" s="159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6"/>
    </row>
    <row r="112" spans="1:19" ht="15.75" x14ac:dyDescent="0.25">
      <c r="A112" s="155"/>
      <c r="B112" s="182"/>
      <c r="C112" s="182"/>
      <c r="D112" s="182"/>
      <c r="E112" s="158"/>
      <c r="F112" s="159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6"/>
    </row>
    <row r="113" spans="1:19" ht="15.75" x14ac:dyDescent="0.25">
      <c r="A113" s="155"/>
      <c r="B113" s="182"/>
      <c r="C113" s="182"/>
      <c r="D113" s="182"/>
      <c r="E113" s="158"/>
      <c r="F113" s="159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6"/>
    </row>
    <row r="114" spans="1:19" ht="15.75" x14ac:dyDescent="0.25">
      <c r="A114" s="155"/>
      <c r="B114" s="174"/>
      <c r="C114" s="174"/>
      <c r="D114" s="174"/>
      <c r="E114" s="158"/>
      <c r="F114" s="159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6"/>
    </row>
    <row r="115" spans="1:19" ht="15.75" x14ac:dyDescent="0.25">
      <c r="A115" s="155"/>
      <c r="B115" s="175"/>
      <c r="C115" s="175"/>
      <c r="D115" s="175"/>
      <c r="E115" s="158"/>
      <c r="F115" s="159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6"/>
    </row>
    <row r="116" spans="1:19" ht="15.6" customHeight="1" x14ac:dyDescent="0.25">
      <c r="A116" s="162"/>
      <c r="B116" s="175"/>
      <c r="C116" s="175"/>
      <c r="D116" s="175"/>
      <c r="E116" s="158"/>
      <c r="F116" s="159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6"/>
    </row>
    <row r="117" spans="1:19" ht="15.75" x14ac:dyDescent="0.25">
      <c r="A117" s="162"/>
      <c r="B117" s="183"/>
      <c r="C117" s="183"/>
      <c r="D117" s="183"/>
      <c r="E117" s="184"/>
      <c r="F117" s="159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6"/>
    </row>
    <row r="118" spans="1:19" ht="15.75" x14ac:dyDescent="0.25">
      <c r="A118" s="162"/>
      <c r="B118" s="185"/>
      <c r="C118" s="185"/>
      <c r="D118" s="185"/>
      <c r="E118" s="184"/>
      <c r="F118" s="159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6"/>
    </row>
    <row r="119" spans="1:19" ht="15.75" x14ac:dyDescent="0.25">
      <c r="A119" s="162"/>
      <c r="B119" s="185"/>
      <c r="C119" s="185"/>
      <c r="D119" s="185"/>
      <c r="E119" s="184"/>
      <c r="F119" s="159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6"/>
    </row>
    <row r="120" spans="1:19" x14ac:dyDescent="0.25">
      <c r="A120" s="162"/>
      <c r="B120" s="185"/>
      <c r="C120" s="185"/>
      <c r="D120" s="185"/>
      <c r="E120" s="184"/>
      <c r="F120" s="186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6"/>
    </row>
    <row r="121" spans="1:19" ht="15.75" x14ac:dyDescent="0.25">
      <c r="A121" s="162"/>
      <c r="B121" s="183"/>
      <c r="C121" s="183"/>
      <c r="D121" s="183"/>
      <c r="E121" s="158"/>
      <c r="F121" s="159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6"/>
    </row>
    <row r="122" spans="1:19" ht="15.75" x14ac:dyDescent="0.25">
      <c r="A122" s="162"/>
      <c r="B122" s="173"/>
      <c r="C122" s="173"/>
      <c r="D122" s="173"/>
      <c r="E122" s="170"/>
      <c r="F122" s="171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6"/>
    </row>
    <row r="123" spans="1:19" ht="15.75" x14ac:dyDescent="0.25">
      <c r="A123" s="166"/>
      <c r="B123" s="144"/>
      <c r="C123" s="144"/>
      <c r="D123" s="144"/>
      <c r="E123" s="139"/>
      <c r="F123" s="171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6"/>
    </row>
    <row r="124" spans="1:19" ht="15.75" x14ac:dyDescent="0.25">
      <c r="A124" s="143"/>
      <c r="B124" s="145"/>
      <c r="C124" s="145"/>
      <c r="D124" s="145"/>
      <c r="E124" s="170"/>
      <c r="F124" s="171"/>
      <c r="G124" s="188"/>
      <c r="H124" s="188"/>
      <c r="I124" s="188"/>
      <c r="J124" s="172"/>
      <c r="K124" s="172"/>
      <c r="L124" s="172"/>
      <c r="M124" s="172"/>
      <c r="N124" s="172"/>
      <c r="O124" s="172"/>
      <c r="P124" s="172"/>
      <c r="Q124" s="172"/>
      <c r="R124" s="172"/>
      <c r="S124" s="6"/>
    </row>
    <row r="125" spans="1:19" x14ac:dyDescent="0.25">
      <c r="A125" s="143"/>
      <c r="B125" s="189"/>
      <c r="C125" s="189"/>
      <c r="D125" s="189"/>
      <c r="E125" s="190"/>
      <c r="F125" s="190"/>
      <c r="G125" s="190"/>
      <c r="H125" s="190"/>
      <c r="I125" s="190"/>
      <c r="J125" s="189"/>
      <c r="K125" s="190"/>
      <c r="L125" s="190"/>
      <c r="M125" s="190"/>
      <c r="N125" s="190"/>
      <c r="O125" s="190"/>
      <c r="P125" s="190"/>
      <c r="Q125" s="190"/>
      <c r="R125" s="190"/>
      <c r="S125" s="6"/>
    </row>
    <row r="126" spans="1:19" ht="15.75" x14ac:dyDescent="0.25">
      <c r="A126" s="191"/>
      <c r="B126" s="136"/>
      <c r="C126" s="136"/>
      <c r="D126" s="136"/>
      <c r="E126" s="137"/>
      <c r="F126" s="138"/>
      <c r="G126" s="136"/>
      <c r="H126" s="136"/>
      <c r="I126" s="136"/>
      <c r="J126" s="139"/>
      <c r="K126" s="137"/>
      <c r="L126" s="137"/>
      <c r="M126" s="137"/>
      <c r="N126" s="137"/>
      <c r="O126" s="137"/>
      <c r="P126" s="137"/>
      <c r="Q126" s="137"/>
      <c r="R126" s="137"/>
      <c r="S126" s="6"/>
    </row>
    <row r="127" spans="1:19" x14ac:dyDescent="0.25">
      <c r="A127" s="189"/>
      <c r="B127" s="140"/>
      <c r="C127" s="140"/>
      <c r="D127" s="140"/>
      <c r="E127" s="141"/>
      <c r="F127" s="142"/>
      <c r="G127" s="140"/>
      <c r="H127" s="140"/>
      <c r="I127" s="140"/>
      <c r="J127" s="140"/>
      <c r="K127" s="141"/>
      <c r="L127" s="141"/>
      <c r="M127" s="141"/>
      <c r="N127" s="141"/>
      <c r="O127" s="141"/>
      <c r="P127" s="141"/>
      <c r="Q127" s="141"/>
      <c r="R127" s="141"/>
      <c r="S127" s="6"/>
    </row>
    <row r="128" spans="1:19" ht="15.75" x14ac:dyDescent="0.25">
      <c r="A128" s="143"/>
      <c r="B128" s="145"/>
      <c r="C128" s="145"/>
      <c r="D128" s="145"/>
      <c r="E128" s="170"/>
      <c r="F128" s="138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6"/>
    </row>
    <row r="129" spans="1:19" ht="15.75" x14ac:dyDescent="0.25">
      <c r="A129" s="143"/>
      <c r="B129" s="145"/>
      <c r="C129" s="145"/>
      <c r="D129" s="145"/>
      <c r="E129" s="139"/>
      <c r="F129" s="138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6"/>
    </row>
    <row r="130" spans="1:19" ht="15.75" x14ac:dyDescent="0.25">
      <c r="A130" s="137"/>
      <c r="B130" s="174"/>
      <c r="C130" s="174"/>
      <c r="D130" s="174"/>
      <c r="E130" s="158"/>
      <c r="F130" s="159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6"/>
    </row>
    <row r="131" spans="1:19" ht="15.75" x14ac:dyDescent="0.25">
      <c r="A131" s="137"/>
      <c r="B131" s="175"/>
      <c r="C131" s="175"/>
      <c r="D131" s="175"/>
      <c r="E131" s="158"/>
      <c r="F131" s="159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6"/>
    </row>
    <row r="132" spans="1:19" ht="15.75" x14ac:dyDescent="0.25">
      <c r="A132" s="169"/>
      <c r="B132" s="192"/>
      <c r="C132" s="192"/>
      <c r="D132" s="192"/>
      <c r="E132" s="158"/>
      <c r="F132" s="159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6"/>
    </row>
    <row r="133" spans="1:19" ht="15.75" x14ac:dyDescent="0.25">
      <c r="A133" s="169"/>
      <c r="B133" s="193"/>
      <c r="C133" s="193"/>
      <c r="D133" s="193"/>
      <c r="E133" s="158"/>
      <c r="F133" s="159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6"/>
    </row>
    <row r="134" spans="1:19" ht="15.75" x14ac:dyDescent="0.25">
      <c r="A134" s="155"/>
      <c r="B134" s="193"/>
      <c r="C134" s="193"/>
      <c r="D134" s="193"/>
      <c r="E134" s="158"/>
      <c r="F134" s="159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6"/>
    </row>
    <row r="135" spans="1:19" ht="15.75" x14ac:dyDescent="0.25">
      <c r="A135" s="155"/>
      <c r="B135" s="194"/>
      <c r="C135" s="194"/>
      <c r="D135" s="194"/>
      <c r="E135" s="158"/>
      <c r="F135" s="159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6"/>
    </row>
    <row r="136" spans="1:19" ht="15.75" x14ac:dyDescent="0.25">
      <c r="A136" s="155"/>
      <c r="B136" s="193"/>
      <c r="C136" s="193"/>
      <c r="D136" s="193"/>
      <c r="E136" s="158"/>
      <c r="F136" s="159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6"/>
    </row>
    <row r="137" spans="1:19" ht="15.75" x14ac:dyDescent="0.25">
      <c r="A137" s="155"/>
      <c r="B137" s="193"/>
      <c r="C137" s="193"/>
      <c r="D137" s="193"/>
      <c r="E137" s="158"/>
      <c r="F137" s="159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6"/>
    </row>
    <row r="138" spans="1:19" ht="15.75" x14ac:dyDescent="0.25">
      <c r="A138" s="155"/>
      <c r="B138" s="194"/>
      <c r="C138" s="194"/>
      <c r="D138" s="194"/>
      <c r="E138" s="158"/>
      <c r="F138" s="159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6"/>
    </row>
    <row r="139" spans="1:19" ht="15.75" x14ac:dyDescent="0.25">
      <c r="A139" s="155"/>
      <c r="B139" s="193"/>
      <c r="C139" s="193"/>
      <c r="D139" s="193"/>
      <c r="E139" s="158"/>
      <c r="F139" s="159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6"/>
    </row>
    <row r="140" spans="1:19" ht="15.75" x14ac:dyDescent="0.25">
      <c r="A140" s="155"/>
      <c r="B140" s="157"/>
      <c r="C140" s="157"/>
      <c r="D140" s="157"/>
      <c r="E140" s="158"/>
      <c r="F140" s="159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6"/>
    </row>
    <row r="141" spans="1:19" ht="15.75" x14ac:dyDescent="0.25">
      <c r="A141" s="155"/>
      <c r="B141" s="161"/>
      <c r="C141" s="161"/>
      <c r="D141" s="161"/>
      <c r="E141" s="158"/>
      <c r="F141" s="159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6"/>
    </row>
    <row r="142" spans="1:19" ht="15.75" x14ac:dyDescent="0.25">
      <c r="A142" s="162"/>
      <c r="B142" s="157"/>
      <c r="C142" s="157"/>
      <c r="D142" s="157"/>
      <c r="E142" s="158"/>
      <c r="F142" s="159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6"/>
    </row>
    <row r="143" spans="1:19" ht="15.75" x14ac:dyDescent="0.25">
      <c r="A143" s="162"/>
      <c r="B143" s="165"/>
      <c r="C143" s="165"/>
      <c r="D143" s="165"/>
      <c r="E143" s="158"/>
      <c r="F143" s="159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6"/>
    </row>
    <row r="144" spans="1:19" ht="15.75" x14ac:dyDescent="0.25">
      <c r="A144" s="166"/>
      <c r="B144" s="195"/>
      <c r="C144" s="195"/>
      <c r="D144" s="195"/>
      <c r="E144" s="158"/>
      <c r="F144" s="159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6"/>
    </row>
    <row r="145" spans="1:19" ht="15.75" x14ac:dyDescent="0.25">
      <c r="A145" s="162"/>
      <c r="B145" s="195"/>
      <c r="C145" s="195"/>
      <c r="D145" s="195"/>
      <c r="E145" s="158"/>
      <c r="F145" s="159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6"/>
    </row>
    <row r="146" spans="1:19" ht="15.75" x14ac:dyDescent="0.25">
      <c r="A146" s="162"/>
      <c r="B146" s="165"/>
      <c r="C146" s="165"/>
      <c r="D146" s="165"/>
      <c r="E146" s="158"/>
      <c r="F146" s="159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6"/>
    </row>
    <row r="147" spans="1:19" ht="15.75" x14ac:dyDescent="0.25">
      <c r="A147" s="162"/>
      <c r="B147" s="167"/>
      <c r="C147" s="167"/>
      <c r="D147" s="167"/>
      <c r="E147" s="158"/>
      <c r="F147" s="159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6"/>
    </row>
    <row r="148" spans="1:19" ht="15.75" x14ac:dyDescent="0.25">
      <c r="A148" s="169"/>
      <c r="B148" s="187"/>
      <c r="C148" s="187"/>
      <c r="D148" s="187"/>
      <c r="E148" s="139"/>
      <c r="F148" s="171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6"/>
    </row>
    <row r="149" spans="1:19" ht="15.75" x14ac:dyDescent="0.25">
      <c r="A149" s="169"/>
      <c r="B149" s="173"/>
      <c r="C149" s="173"/>
      <c r="D149" s="173"/>
      <c r="E149" s="139"/>
      <c r="F149" s="138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6"/>
    </row>
    <row r="150" spans="1:19" ht="15.75" x14ac:dyDescent="0.25">
      <c r="A150" s="143"/>
      <c r="B150" s="157"/>
      <c r="C150" s="157"/>
      <c r="D150" s="157"/>
      <c r="E150" s="158"/>
      <c r="F150" s="159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6"/>
    </row>
    <row r="151" spans="1:19" ht="15.75" x14ac:dyDescent="0.25">
      <c r="A151" s="143"/>
      <c r="B151" s="196"/>
      <c r="C151" s="196"/>
      <c r="D151" s="196"/>
      <c r="E151" s="158"/>
      <c r="F151" s="159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6"/>
    </row>
    <row r="152" spans="1:19" ht="15.75" x14ac:dyDescent="0.25">
      <c r="A152" s="162"/>
      <c r="B152" s="196"/>
      <c r="C152" s="196"/>
      <c r="D152" s="196"/>
      <c r="E152" s="158"/>
      <c r="F152" s="159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6"/>
    </row>
    <row r="153" spans="1:19" ht="15.75" x14ac:dyDescent="0.25">
      <c r="A153" s="162"/>
      <c r="B153" s="196"/>
      <c r="C153" s="196"/>
      <c r="D153" s="196"/>
      <c r="E153" s="158"/>
      <c r="F153" s="159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6"/>
    </row>
    <row r="154" spans="1:19" ht="15.75" x14ac:dyDescent="0.25">
      <c r="A154" s="162"/>
      <c r="B154" s="152"/>
      <c r="C154" s="152"/>
      <c r="D154" s="152"/>
      <c r="E154" s="139"/>
      <c r="F154" s="153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6"/>
    </row>
    <row r="155" spans="1:19" ht="15.75" x14ac:dyDescent="0.25">
      <c r="A155" s="162"/>
      <c r="B155" s="154"/>
      <c r="C155" s="154"/>
      <c r="D155" s="154"/>
      <c r="E155" s="139"/>
      <c r="F155" s="153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6"/>
    </row>
    <row r="156" spans="1:19" ht="15.75" x14ac:dyDescent="0.25">
      <c r="A156" s="155"/>
      <c r="B156" s="154"/>
      <c r="C156" s="154"/>
      <c r="D156" s="154"/>
      <c r="E156" s="139"/>
      <c r="F156" s="153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6"/>
    </row>
    <row r="157" spans="1:19" ht="15.75" x14ac:dyDescent="0.25">
      <c r="A157" s="155"/>
      <c r="B157" s="154"/>
      <c r="C157" s="154"/>
      <c r="D157" s="154"/>
      <c r="E157" s="139"/>
      <c r="F157" s="153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6"/>
    </row>
    <row r="158" spans="1:19" ht="15.75" x14ac:dyDescent="0.25">
      <c r="A158" s="155"/>
      <c r="B158" s="154"/>
      <c r="C158" s="154"/>
      <c r="D158" s="154"/>
      <c r="E158" s="139"/>
      <c r="F158" s="153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6"/>
    </row>
    <row r="159" spans="1:19" ht="15.75" x14ac:dyDescent="0.25">
      <c r="A159" s="155"/>
      <c r="B159" s="154"/>
      <c r="C159" s="154"/>
      <c r="D159" s="154"/>
      <c r="E159" s="139"/>
      <c r="F159" s="153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6"/>
    </row>
    <row r="160" spans="1:19" ht="15.75" x14ac:dyDescent="0.25">
      <c r="A160" s="155"/>
      <c r="B160" s="154"/>
      <c r="C160" s="154"/>
      <c r="D160" s="154"/>
      <c r="E160" s="139"/>
      <c r="F160" s="153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6"/>
    </row>
    <row r="161" spans="1:19" ht="15.75" x14ac:dyDescent="0.25">
      <c r="A161" s="155"/>
      <c r="B161" s="156"/>
      <c r="C161" s="156"/>
      <c r="D161" s="156"/>
      <c r="E161" s="139"/>
      <c r="F161" s="153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6"/>
    </row>
    <row r="162" spans="1:19" ht="15.75" x14ac:dyDescent="0.25">
      <c r="A162" s="155"/>
      <c r="B162" s="157"/>
      <c r="C162" s="157"/>
      <c r="D162" s="157"/>
      <c r="E162" s="158"/>
      <c r="F162" s="159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6"/>
    </row>
    <row r="163" spans="1:19" ht="15.75" x14ac:dyDescent="0.25">
      <c r="A163" s="155"/>
      <c r="B163" s="161"/>
      <c r="C163" s="161"/>
      <c r="D163" s="161"/>
      <c r="E163" s="158"/>
      <c r="F163" s="159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6"/>
    </row>
    <row r="164" spans="1:19" ht="15.75" x14ac:dyDescent="0.25">
      <c r="A164" s="162"/>
      <c r="B164" s="197"/>
      <c r="C164" s="197"/>
      <c r="D164" s="197"/>
      <c r="E164" s="158"/>
      <c r="F164" s="159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6"/>
    </row>
    <row r="165" spans="1:19" ht="15.75" x14ac:dyDescent="0.25">
      <c r="A165" s="162"/>
      <c r="B165" s="152"/>
      <c r="C165" s="152"/>
      <c r="D165" s="152"/>
      <c r="E165" s="139"/>
      <c r="F165" s="153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6"/>
    </row>
    <row r="166" spans="1:19" ht="15.75" x14ac:dyDescent="0.25">
      <c r="A166" s="162"/>
      <c r="B166" s="154"/>
      <c r="C166" s="154"/>
      <c r="D166" s="154"/>
      <c r="E166" s="158"/>
      <c r="F166" s="159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6"/>
    </row>
    <row r="167" spans="1:19" ht="15.75" x14ac:dyDescent="0.25">
      <c r="A167" s="155"/>
      <c r="B167" s="154"/>
      <c r="C167" s="154"/>
      <c r="D167" s="154"/>
      <c r="E167" s="158"/>
      <c r="F167" s="159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6"/>
    </row>
    <row r="168" spans="1:19" ht="15.75" x14ac:dyDescent="0.25">
      <c r="A168" s="155"/>
      <c r="B168" s="154"/>
      <c r="C168" s="154"/>
      <c r="D168" s="154"/>
      <c r="E168" s="158"/>
      <c r="F168" s="159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6"/>
    </row>
    <row r="169" spans="1:19" ht="15.75" x14ac:dyDescent="0.25">
      <c r="A169" s="155"/>
      <c r="B169" s="154"/>
      <c r="C169" s="154"/>
      <c r="D169" s="154"/>
      <c r="E169" s="158"/>
      <c r="F169" s="159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6"/>
    </row>
    <row r="170" spans="1:19" ht="15.75" x14ac:dyDescent="0.25">
      <c r="A170" s="155"/>
      <c r="B170" s="154"/>
      <c r="C170" s="154"/>
      <c r="D170" s="154"/>
      <c r="E170" s="158"/>
      <c r="F170" s="159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6"/>
    </row>
    <row r="171" spans="1:19" x14ac:dyDescent="0.25">
      <c r="A171" s="155"/>
      <c r="B171" s="154"/>
      <c r="C171" s="154"/>
      <c r="D171" s="15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x14ac:dyDescent="0.25">
      <c r="A172" s="155"/>
      <c r="B172" s="154"/>
      <c r="C172" s="154"/>
      <c r="D172" s="15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x14ac:dyDescent="0.25">
      <c r="A173" s="198"/>
      <c r="B173" s="156"/>
      <c r="C173" s="156"/>
      <c r="D173" s="15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5.75" x14ac:dyDescent="0.25">
      <c r="A174" s="166"/>
      <c r="B174" s="183"/>
      <c r="C174" s="183"/>
      <c r="D174" s="183"/>
      <c r="E174" s="184"/>
      <c r="F174" s="159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6"/>
    </row>
    <row r="175" spans="1:19" ht="15.75" x14ac:dyDescent="0.25">
      <c r="A175" s="166"/>
      <c r="B175" s="199"/>
      <c r="C175" s="199"/>
      <c r="D175" s="199"/>
      <c r="E175" s="184"/>
      <c r="F175" s="20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6"/>
    </row>
    <row r="176" spans="1:19" ht="15.75" x14ac:dyDescent="0.25">
      <c r="A176" s="162"/>
      <c r="B176" s="199"/>
      <c r="C176" s="199"/>
      <c r="D176" s="199"/>
      <c r="E176" s="184"/>
      <c r="F176" s="20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6"/>
    </row>
    <row r="177" spans="1:19" ht="15.75" x14ac:dyDescent="0.25">
      <c r="A177" s="201"/>
      <c r="B177" s="199"/>
      <c r="C177" s="199"/>
      <c r="D177" s="199"/>
      <c r="E177" s="184"/>
      <c r="F177" s="20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6"/>
    </row>
    <row r="178" spans="1:19" ht="15.75" x14ac:dyDescent="0.25">
      <c r="A178" s="201"/>
      <c r="B178" s="183"/>
      <c r="C178" s="183"/>
      <c r="D178" s="183"/>
      <c r="E178" s="184"/>
      <c r="F178" s="20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6"/>
    </row>
    <row r="179" spans="1:19" ht="15.75" x14ac:dyDescent="0.25">
      <c r="A179" s="201"/>
      <c r="B179" s="185"/>
      <c r="C179" s="185"/>
      <c r="D179" s="185"/>
      <c r="E179" s="184"/>
      <c r="F179" s="20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6"/>
    </row>
    <row r="180" spans="1:19" ht="15.75" x14ac:dyDescent="0.25">
      <c r="A180" s="201"/>
      <c r="B180" s="185"/>
      <c r="C180" s="185"/>
      <c r="D180" s="185"/>
      <c r="E180" s="184"/>
      <c r="F180" s="20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6"/>
    </row>
    <row r="181" spans="1:19" ht="15.75" x14ac:dyDescent="0.25">
      <c r="A181" s="201"/>
      <c r="B181" s="185"/>
      <c r="C181" s="185"/>
      <c r="D181" s="185"/>
      <c r="E181" s="184"/>
      <c r="F181" s="20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6"/>
    </row>
    <row r="182" spans="1:19" ht="15.75" x14ac:dyDescent="0.25">
      <c r="A182" s="201"/>
      <c r="B182" s="183"/>
      <c r="C182" s="183"/>
      <c r="D182" s="183"/>
      <c r="E182" s="158"/>
      <c r="F182" s="159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6"/>
    </row>
    <row r="183" spans="1:19" ht="15.75" x14ac:dyDescent="0.25">
      <c r="A183" s="201"/>
      <c r="B183" s="173"/>
      <c r="C183" s="173"/>
      <c r="D183" s="173"/>
      <c r="E183" s="170"/>
      <c r="F183" s="171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6"/>
    </row>
    <row r="184" spans="1:19" ht="15.75" x14ac:dyDescent="0.25">
      <c r="A184" s="166"/>
      <c r="B184" s="145"/>
      <c r="C184" s="145"/>
      <c r="D184" s="145"/>
      <c r="E184" s="139"/>
      <c r="F184" s="171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6"/>
    </row>
    <row r="185" spans="1:19" ht="15.75" x14ac:dyDescent="0.25">
      <c r="A185" s="143"/>
      <c r="B185" s="145"/>
      <c r="C185" s="145"/>
      <c r="D185" s="145"/>
      <c r="E185" s="170"/>
      <c r="F185" s="171"/>
      <c r="G185" s="188"/>
      <c r="H185" s="188"/>
      <c r="I185" s="188"/>
      <c r="J185" s="172"/>
      <c r="K185" s="172"/>
      <c r="L185" s="172"/>
      <c r="M185" s="172"/>
      <c r="N185" s="172"/>
      <c r="O185" s="172"/>
      <c r="P185" s="172"/>
      <c r="Q185" s="172"/>
      <c r="R185" s="172"/>
      <c r="S185" s="6"/>
    </row>
    <row r="186" spans="1:19" x14ac:dyDescent="0.25">
      <c r="A186" s="143"/>
      <c r="B186" s="189"/>
      <c r="C186" s="189"/>
      <c r="D186" s="189"/>
      <c r="E186" s="190"/>
      <c r="F186" s="190"/>
      <c r="G186" s="190"/>
      <c r="H186" s="190"/>
      <c r="I186" s="190"/>
      <c r="J186" s="189"/>
      <c r="K186" s="190"/>
      <c r="L186" s="190"/>
      <c r="M186" s="190"/>
      <c r="N186" s="190"/>
      <c r="O186" s="190"/>
      <c r="P186" s="190"/>
      <c r="Q186" s="190"/>
      <c r="R186" s="190"/>
      <c r="S186" s="6"/>
    </row>
    <row r="187" spans="1:19" ht="15.75" x14ac:dyDescent="0.25">
      <c r="A187" s="191"/>
      <c r="B187" s="136"/>
      <c r="C187" s="136"/>
      <c r="D187" s="136"/>
      <c r="E187" s="137"/>
      <c r="F187" s="138"/>
      <c r="G187" s="136"/>
      <c r="H187" s="136"/>
      <c r="I187" s="136"/>
      <c r="J187" s="139"/>
      <c r="K187" s="137"/>
      <c r="L187" s="137"/>
      <c r="M187" s="137"/>
      <c r="N187" s="137"/>
      <c r="O187" s="137"/>
      <c r="P187" s="137"/>
      <c r="Q187" s="137"/>
      <c r="R187" s="137"/>
      <c r="S187" s="6"/>
    </row>
    <row r="188" spans="1:19" x14ac:dyDescent="0.25">
      <c r="A188" s="189"/>
      <c r="B188" s="140"/>
      <c r="C188" s="140"/>
      <c r="D188" s="140"/>
      <c r="E188" s="141"/>
      <c r="F188" s="142"/>
      <c r="G188" s="140"/>
      <c r="H188" s="140"/>
      <c r="I188" s="140"/>
      <c r="J188" s="140"/>
      <c r="K188" s="141"/>
      <c r="L188" s="141"/>
      <c r="M188" s="141"/>
      <c r="N188" s="141"/>
      <c r="O188" s="141"/>
      <c r="P188" s="141"/>
      <c r="Q188" s="141"/>
      <c r="R188" s="141"/>
      <c r="S188" s="6"/>
    </row>
    <row r="189" spans="1:19" ht="15.75" x14ac:dyDescent="0.25">
      <c r="A189" s="143"/>
      <c r="B189" s="145"/>
      <c r="C189" s="145"/>
      <c r="D189" s="145"/>
      <c r="E189" s="139"/>
      <c r="F189" s="138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6"/>
    </row>
    <row r="190" spans="1:19" ht="15.75" x14ac:dyDescent="0.25">
      <c r="A190" s="143"/>
      <c r="B190" s="145"/>
      <c r="C190" s="145"/>
      <c r="D190" s="145"/>
      <c r="E190" s="139"/>
      <c r="F190" s="138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6"/>
    </row>
    <row r="191" spans="1:19" ht="15.75" x14ac:dyDescent="0.25">
      <c r="A191" s="143"/>
      <c r="B191" s="174"/>
      <c r="C191" s="174"/>
      <c r="D191" s="174"/>
      <c r="E191" s="158"/>
      <c r="F191" s="159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6"/>
    </row>
    <row r="192" spans="1:19" ht="15.75" x14ac:dyDescent="0.25">
      <c r="A192" s="143"/>
      <c r="B192" s="175"/>
      <c r="C192" s="175"/>
      <c r="D192" s="175"/>
      <c r="E192" s="158"/>
      <c r="F192" s="159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6"/>
    </row>
    <row r="193" spans="1:19" ht="15.75" x14ac:dyDescent="0.25">
      <c r="A193" s="162"/>
      <c r="B193" s="161"/>
      <c r="C193" s="161"/>
      <c r="D193" s="161"/>
      <c r="E193" s="158"/>
      <c r="F193" s="159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6"/>
    </row>
    <row r="194" spans="1:19" ht="15.75" x14ac:dyDescent="0.25">
      <c r="A194" s="162"/>
      <c r="B194" s="161"/>
      <c r="C194" s="161"/>
      <c r="D194" s="161"/>
      <c r="E194" s="158"/>
      <c r="F194" s="159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6"/>
    </row>
    <row r="195" spans="1:19" ht="15.75" x14ac:dyDescent="0.25">
      <c r="A195" s="162"/>
      <c r="B195" s="161"/>
      <c r="C195" s="161"/>
      <c r="D195" s="161"/>
      <c r="E195" s="158"/>
      <c r="F195" s="15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6"/>
    </row>
    <row r="196" spans="1:19" ht="15.75" x14ac:dyDescent="0.25">
      <c r="A196" s="162"/>
      <c r="B196" s="161"/>
      <c r="C196" s="161"/>
      <c r="D196" s="161"/>
      <c r="E196" s="158"/>
      <c r="F196" s="159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6"/>
    </row>
    <row r="197" spans="1:19" ht="15.75" x14ac:dyDescent="0.25">
      <c r="A197" s="162"/>
      <c r="B197" s="157"/>
      <c r="C197" s="157"/>
      <c r="D197" s="157"/>
      <c r="E197" s="158"/>
      <c r="F197" s="159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6"/>
    </row>
    <row r="198" spans="1:19" ht="15.75" x14ac:dyDescent="0.25">
      <c r="A198" s="162"/>
      <c r="B198" s="161"/>
      <c r="C198" s="161"/>
      <c r="D198" s="161"/>
      <c r="E198" s="158"/>
      <c r="F198" s="159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6"/>
    </row>
    <row r="199" spans="1:19" ht="15.75" x14ac:dyDescent="0.25">
      <c r="A199" s="162"/>
      <c r="B199" s="157"/>
      <c r="C199" s="157"/>
      <c r="D199" s="157"/>
      <c r="E199" s="158"/>
      <c r="F199" s="159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6"/>
    </row>
    <row r="200" spans="1:19" ht="15.75" x14ac:dyDescent="0.25">
      <c r="A200" s="162"/>
      <c r="B200" s="161"/>
      <c r="C200" s="161"/>
      <c r="D200" s="161"/>
      <c r="E200" s="158"/>
      <c r="F200" s="159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6"/>
    </row>
    <row r="201" spans="1:19" ht="15.75" x14ac:dyDescent="0.25">
      <c r="A201" s="162"/>
      <c r="B201" s="157"/>
      <c r="C201" s="157"/>
      <c r="D201" s="157"/>
      <c r="E201" s="158"/>
      <c r="F201" s="159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6"/>
    </row>
    <row r="202" spans="1:19" ht="15.75" x14ac:dyDescent="0.25">
      <c r="A202" s="162"/>
      <c r="B202" s="157"/>
      <c r="C202" s="157"/>
      <c r="D202" s="157"/>
      <c r="E202" s="158"/>
      <c r="F202" s="159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6"/>
    </row>
    <row r="203" spans="1:19" ht="15.75" x14ac:dyDescent="0.25">
      <c r="A203" s="166"/>
      <c r="B203" s="161"/>
      <c r="C203" s="161"/>
      <c r="D203" s="161"/>
      <c r="E203" s="158"/>
      <c r="F203" s="159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6"/>
    </row>
    <row r="204" spans="1:19" ht="15.75" x14ac:dyDescent="0.25">
      <c r="A204" s="162"/>
      <c r="B204" s="161"/>
      <c r="C204" s="161"/>
      <c r="D204" s="161"/>
      <c r="E204" s="158"/>
      <c r="F204" s="159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6"/>
    </row>
    <row r="205" spans="1:19" ht="15.75" x14ac:dyDescent="0.25">
      <c r="A205" s="162"/>
      <c r="B205" s="161"/>
      <c r="C205" s="161"/>
      <c r="D205" s="161"/>
      <c r="E205" s="158"/>
      <c r="F205" s="159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6"/>
    </row>
    <row r="206" spans="1:19" ht="15.75" x14ac:dyDescent="0.25">
      <c r="A206" s="162"/>
      <c r="B206" s="165"/>
      <c r="C206" s="165"/>
      <c r="D206" s="165"/>
      <c r="E206" s="158"/>
      <c r="F206" s="159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6"/>
    </row>
    <row r="207" spans="1:19" ht="15.75" x14ac:dyDescent="0.25">
      <c r="A207" s="162"/>
      <c r="B207" s="195"/>
      <c r="C207" s="195"/>
      <c r="D207" s="195"/>
      <c r="E207" s="158"/>
      <c r="F207" s="159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6"/>
    </row>
    <row r="208" spans="1:19" ht="15.75" x14ac:dyDescent="0.25">
      <c r="A208" s="169"/>
      <c r="B208" s="187"/>
      <c r="C208" s="187"/>
      <c r="D208" s="187"/>
      <c r="E208" s="139"/>
      <c r="F208" s="171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6"/>
    </row>
    <row r="209" spans="1:19" ht="15.75" x14ac:dyDescent="0.25">
      <c r="A209" s="169"/>
      <c r="B209" s="173"/>
      <c r="C209" s="173"/>
      <c r="D209" s="173"/>
      <c r="E209" s="139"/>
      <c r="F209" s="138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6"/>
    </row>
    <row r="210" spans="1:19" ht="15.75" x14ac:dyDescent="0.25">
      <c r="A210" s="143"/>
      <c r="B210" s="192"/>
      <c r="C210" s="192"/>
      <c r="D210" s="192"/>
      <c r="E210" s="158"/>
      <c r="F210" s="159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6"/>
    </row>
    <row r="211" spans="1:19" ht="15.75" x14ac:dyDescent="0.25">
      <c r="A211" s="143"/>
      <c r="B211" s="193"/>
      <c r="C211" s="193"/>
      <c r="D211" s="193"/>
      <c r="E211" s="158"/>
      <c r="F211" s="159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6"/>
    </row>
    <row r="212" spans="1:19" ht="15.75" x14ac:dyDescent="0.25">
      <c r="A212" s="162"/>
      <c r="B212" s="174"/>
      <c r="C212" s="174"/>
      <c r="D212" s="174"/>
      <c r="E212" s="158"/>
      <c r="F212" s="159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6"/>
    </row>
    <row r="213" spans="1:19" ht="15.75" x14ac:dyDescent="0.25">
      <c r="A213" s="162"/>
      <c r="B213" s="175"/>
      <c r="C213" s="175"/>
      <c r="D213" s="175"/>
      <c r="E213" s="158"/>
      <c r="F213" s="159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6"/>
    </row>
    <row r="214" spans="1:19" ht="15.75" x14ac:dyDescent="0.25">
      <c r="A214" s="169"/>
      <c r="B214" s="175"/>
      <c r="C214" s="175"/>
      <c r="D214" s="175"/>
      <c r="E214" s="158"/>
      <c r="F214" s="159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6"/>
    </row>
    <row r="215" spans="1:19" ht="15.75" x14ac:dyDescent="0.25">
      <c r="A215" s="169"/>
      <c r="B215" s="175"/>
      <c r="C215" s="175"/>
      <c r="D215" s="175"/>
      <c r="E215" s="158"/>
      <c r="F215" s="159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6"/>
    </row>
    <row r="216" spans="1:19" ht="15.75" x14ac:dyDescent="0.25">
      <c r="A216" s="169"/>
      <c r="B216" s="175"/>
      <c r="C216" s="175"/>
      <c r="D216" s="175"/>
      <c r="E216" s="158"/>
      <c r="F216" s="159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6"/>
    </row>
    <row r="217" spans="1:19" ht="15.75" x14ac:dyDescent="0.25">
      <c r="A217" s="169"/>
      <c r="B217" s="175"/>
      <c r="C217" s="175"/>
      <c r="D217" s="175"/>
      <c r="E217" s="158"/>
      <c r="F217" s="159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6"/>
    </row>
    <row r="218" spans="1:19" ht="15.75" x14ac:dyDescent="0.25">
      <c r="A218" s="169"/>
      <c r="B218" s="175"/>
      <c r="C218" s="175"/>
      <c r="D218" s="175"/>
      <c r="E218" s="158"/>
      <c r="F218" s="159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6"/>
    </row>
    <row r="219" spans="1:19" ht="15.75" x14ac:dyDescent="0.25">
      <c r="A219" s="169"/>
      <c r="B219" s="175"/>
      <c r="C219" s="175"/>
      <c r="D219" s="175"/>
      <c r="E219" s="158"/>
      <c r="F219" s="159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6"/>
    </row>
    <row r="220" spans="1:19" ht="15.75" x14ac:dyDescent="0.25">
      <c r="A220" s="169"/>
      <c r="B220" s="174"/>
      <c r="C220" s="174"/>
      <c r="D220" s="174"/>
      <c r="E220" s="158"/>
      <c r="F220" s="159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6"/>
    </row>
    <row r="221" spans="1:19" ht="15.75" x14ac:dyDescent="0.25">
      <c r="A221" s="169"/>
      <c r="B221" s="175"/>
      <c r="C221" s="175"/>
      <c r="D221" s="175"/>
      <c r="E221" s="158"/>
      <c r="F221" s="159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6"/>
    </row>
    <row r="222" spans="1:19" ht="15.75" x14ac:dyDescent="0.25">
      <c r="A222" s="162"/>
      <c r="B222" s="157"/>
      <c r="C222" s="157"/>
      <c r="D222" s="157"/>
      <c r="E222" s="158"/>
      <c r="F222" s="159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6"/>
    </row>
    <row r="223" spans="1:19" ht="15.75" x14ac:dyDescent="0.25">
      <c r="A223" s="162"/>
      <c r="B223" s="161"/>
      <c r="C223" s="161"/>
      <c r="D223" s="161"/>
      <c r="E223" s="158"/>
      <c r="F223" s="159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6"/>
    </row>
    <row r="224" spans="1:19" ht="15.75" x14ac:dyDescent="0.25">
      <c r="A224" s="162"/>
      <c r="B224" s="197"/>
      <c r="C224" s="197"/>
      <c r="D224" s="197"/>
      <c r="E224" s="158"/>
      <c r="F224" s="159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6"/>
    </row>
    <row r="225" spans="1:19" ht="15.75" x14ac:dyDescent="0.25">
      <c r="A225" s="162"/>
      <c r="B225" s="152"/>
      <c r="C225" s="152"/>
      <c r="D225" s="152"/>
      <c r="E225" s="139"/>
      <c r="F225" s="153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6"/>
    </row>
    <row r="226" spans="1:19" ht="15.75" x14ac:dyDescent="0.25">
      <c r="A226" s="162"/>
      <c r="B226" s="154"/>
      <c r="C226" s="154"/>
      <c r="D226" s="154"/>
      <c r="E226" s="139"/>
      <c r="F226" s="153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6"/>
    </row>
    <row r="227" spans="1:19" ht="15.75" x14ac:dyDescent="0.25">
      <c r="A227" s="169"/>
      <c r="B227" s="156"/>
      <c r="C227" s="156"/>
      <c r="D227" s="156"/>
      <c r="E227" s="139"/>
      <c r="F227" s="153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6"/>
    </row>
    <row r="228" spans="1:19" ht="15.75" x14ac:dyDescent="0.25">
      <c r="A228" s="169"/>
      <c r="B228" s="154"/>
      <c r="C228" s="154"/>
      <c r="D228" s="154"/>
      <c r="E228" s="139"/>
      <c r="F228" s="153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6"/>
    </row>
    <row r="229" spans="1:19" ht="15.75" x14ac:dyDescent="0.25">
      <c r="A229" s="169"/>
      <c r="B229" s="154"/>
      <c r="C229" s="154"/>
      <c r="D229" s="154"/>
      <c r="E229" s="139"/>
      <c r="F229" s="153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6"/>
    </row>
    <row r="230" spans="1:19" ht="15.75" x14ac:dyDescent="0.25">
      <c r="A230" s="169"/>
      <c r="B230" s="154"/>
      <c r="C230" s="154"/>
      <c r="D230" s="154"/>
      <c r="E230" s="139"/>
      <c r="F230" s="153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6"/>
    </row>
    <row r="231" spans="1:19" ht="15.75" x14ac:dyDescent="0.25">
      <c r="A231" s="169"/>
      <c r="B231" s="154"/>
      <c r="C231" s="154"/>
      <c r="D231" s="154"/>
      <c r="E231" s="139"/>
      <c r="F231" s="153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6"/>
    </row>
    <row r="232" spans="1:19" ht="15.75" x14ac:dyDescent="0.25">
      <c r="A232" s="169"/>
      <c r="B232" s="156"/>
      <c r="C232" s="156"/>
      <c r="D232" s="156"/>
      <c r="E232" s="139"/>
      <c r="F232" s="153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6"/>
    </row>
    <row r="233" spans="1:19" ht="15.75" x14ac:dyDescent="0.25">
      <c r="A233" s="169"/>
      <c r="B233" s="152"/>
      <c r="C233" s="152"/>
      <c r="D233" s="152"/>
      <c r="E233" s="139"/>
      <c r="F233" s="153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6"/>
    </row>
    <row r="234" spans="1:19" ht="15.75" x14ac:dyDescent="0.25">
      <c r="A234" s="169"/>
      <c r="B234" s="195"/>
      <c r="C234" s="195"/>
      <c r="D234" s="195"/>
      <c r="E234" s="139"/>
      <c r="F234" s="203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6"/>
    </row>
    <row r="235" spans="1:19" ht="15.75" x14ac:dyDescent="0.25">
      <c r="A235" s="155"/>
      <c r="B235" s="195"/>
      <c r="C235" s="195"/>
      <c r="D235" s="195"/>
      <c r="E235" s="139"/>
      <c r="F235" s="203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6"/>
    </row>
    <row r="236" spans="1:19" ht="15.75" x14ac:dyDescent="0.25">
      <c r="A236" s="155"/>
      <c r="B236" s="183"/>
      <c r="C236" s="183"/>
      <c r="D236" s="183"/>
      <c r="E236" s="158"/>
      <c r="F236" s="159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6"/>
    </row>
    <row r="237" spans="1:19" ht="15.75" x14ac:dyDescent="0.25">
      <c r="A237" s="155"/>
      <c r="B237" s="173"/>
      <c r="C237" s="173"/>
      <c r="D237" s="173"/>
      <c r="E237" s="170"/>
      <c r="F237" s="171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6"/>
    </row>
    <row r="238" spans="1:19" ht="15.75" x14ac:dyDescent="0.25">
      <c r="A238" s="166"/>
      <c r="B238" s="145"/>
      <c r="C238" s="145"/>
      <c r="D238" s="145"/>
      <c r="E238" s="170"/>
      <c r="F238" s="171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6"/>
    </row>
    <row r="239" spans="1:19" ht="15.75" x14ac:dyDescent="0.25">
      <c r="A239" s="143"/>
      <c r="B239" s="145"/>
      <c r="C239" s="145"/>
      <c r="D239" s="145"/>
      <c r="E239" s="170"/>
      <c r="F239" s="171"/>
      <c r="G239" s="188"/>
      <c r="H239" s="188"/>
      <c r="I239" s="188"/>
      <c r="J239" s="172"/>
      <c r="K239" s="172"/>
      <c r="L239" s="172"/>
      <c r="M239" s="172"/>
      <c r="N239" s="172"/>
      <c r="O239" s="172"/>
      <c r="P239" s="172"/>
      <c r="Q239" s="172"/>
      <c r="R239" s="172"/>
      <c r="S239" s="6"/>
    </row>
    <row r="240" spans="1:19" x14ac:dyDescent="0.25">
      <c r="A240" s="143"/>
      <c r="B240" s="204"/>
      <c r="C240" s="204"/>
      <c r="D240" s="204"/>
      <c r="E240" s="205"/>
      <c r="F240" s="205"/>
      <c r="G240" s="205"/>
      <c r="H240" s="205"/>
      <c r="I240" s="205"/>
      <c r="J240" s="204"/>
      <c r="K240" s="205"/>
      <c r="L240" s="205"/>
      <c r="M240" s="205"/>
      <c r="N240" s="205"/>
      <c r="O240" s="205"/>
      <c r="P240" s="205"/>
      <c r="Q240" s="205"/>
      <c r="R240" s="205"/>
      <c r="S240" s="6"/>
    </row>
    <row r="241" spans="1:19" ht="15.75" x14ac:dyDescent="0.25">
      <c r="A241" s="191"/>
      <c r="B241" s="206"/>
      <c r="C241" s="206"/>
      <c r="D241" s="206"/>
      <c r="E241" s="207"/>
      <c r="F241" s="208"/>
      <c r="G241" s="209"/>
      <c r="H241" s="206"/>
      <c r="I241" s="206"/>
      <c r="J241" s="210"/>
      <c r="K241" s="207"/>
      <c r="L241" s="207"/>
      <c r="M241" s="207"/>
      <c r="N241" s="207"/>
      <c r="O241" s="207"/>
      <c r="P241" s="207"/>
      <c r="Q241" s="207"/>
      <c r="R241" s="207"/>
      <c r="S241" s="6"/>
    </row>
    <row r="242" spans="1:19" x14ac:dyDescent="0.25">
      <c r="A242" s="204"/>
      <c r="B242" s="211"/>
      <c r="C242" s="211"/>
      <c r="D242" s="211"/>
      <c r="E242" s="212"/>
      <c r="F242" s="213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6"/>
    </row>
    <row r="243" spans="1:19" ht="15.75" x14ac:dyDescent="0.25">
      <c r="A243" s="207"/>
      <c r="B243" s="214"/>
      <c r="C243" s="214"/>
      <c r="D243" s="214"/>
      <c r="E243" s="215"/>
      <c r="F243" s="216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6"/>
    </row>
    <row r="244" spans="1:19" ht="15.75" x14ac:dyDescent="0.25">
      <c r="A244" s="217"/>
      <c r="B244" s="214"/>
      <c r="C244" s="214"/>
      <c r="D244" s="214"/>
      <c r="E244" s="218"/>
      <c r="F244" s="219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6"/>
    </row>
    <row r="245" spans="1:19" ht="15.75" x14ac:dyDescent="0.25">
      <c r="A245" s="207"/>
      <c r="B245" s="220"/>
      <c r="C245" s="220"/>
      <c r="D245" s="220"/>
      <c r="E245" s="221"/>
      <c r="F245" s="222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6"/>
    </row>
    <row r="246" spans="1:19" ht="15.75" x14ac:dyDescent="0.25">
      <c r="A246" s="207"/>
      <c r="B246" s="224"/>
      <c r="C246" s="224"/>
      <c r="D246" s="224"/>
      <c r="E246" s="221"/>
      <c r="F246" s="222"/>
      <c r="G246" s="225"/>
      <c r="H246" s="225"/>
      <c r="I246" s="225"/>
      <c r="J246" s="225"/>
      <c r="K246" s="225"/>
      <c r="L246" s="225"/>
      <c r="M246" s="225"/>
      <c r="N246" s="210"/>
      <c r="O246" s="225"/>
      <c r="P246" s="225"/>
      <c r="Q246" s="225"/>
      <c r="R246" s="225"/>
      <c r="S246" s="6"/>
    </row>
    <row r="247" spans="1:19" ht="15.75" x14ac:dyDescent="0.25">
      <c r="A247" s="226"/>
      <c r="B247" s="227"/>
      <c r="C247" s="227"/>
      <c r="D247" s="227"/>
      <c r="E247" s="225"/>
      <c r="F247" s="222"/>
      <c r="G247" s="225"/>
      <c r="H247" s="225"/>
      <c r="I247" s="225"/>
      <c r="J247" s="225"/>
      <c r="K247" s="225"/>
      <c r="L247" s="225"/>
      <c r="M247" s="225"/>
      <c r="N247" s="210"/>
      <c r="O247" s="225"/>
      <c r="P247" s="225"/>
      <c r="Q247" s="225"/>
      <c r="R247" s="225"/>
      <c r="S247" s="6"/>
    </row>
    <row r="248" spans="1:19" ht="15.75" x14ac:dyDescent="0.25">
      <c r="A248" s="226"/>
      <c r="B248" s="228"/>
      <c r="C248" s="228"/>
      <c r="D248" s="228"/>
      <c r="E248" s="225"/>
      <c r="F248" s="222"/>
      <c r="G248" s="225"/>
      <c r="H248" s="225"/>
      <c r="I248" s="225"/>
      <c r="J248" s="225"/>
      <c r="K248" s="225"/>
      <c r="L248" s="225"/>
      <c r="M248" s="225"/>
      <c r="N248" s="210"/>
      <c r="O248" s="225"/>
      <c r="P248" s="225"/>
      <c r="Q248" s="225"/>
      <c r="R248" s="225"/>
      <c r="S248" s="6"/>
    </row>
    <row r="249" spans="1:19" ht="15.75" x14ac:dyDescent="0.25">
      <c r="A249" s="229"/>
      <c r="B249" s="228"/>
      <c r="C249" s="228"/>
      <c r="D249" s="228"/>
      <c r="E249" s="225"/>
      <c r="F249" s="222"/>
      <c r="G249" s="225"/>
      <c r="H249" s="225"/>
      <c r="I249" s="225"/>
      <c r="J249" s="225"/>
      <c r="K249" s="225"/>
      <c r="L249" s="225"/>
      <c r="M249" s="225"/>
      <c r="N249" s="210"/>
      <c r="O249" s="225"/>
      <c r="P249" s="225"/>
      <c r="Q249" s="225"/>
      <c r="R249" s="225"/>
      <c r="S249" s="6"/>
    </row>
    <row r="250" spans="1:19" ht="15.75" x14ac:dyDescent="0.25">
      <c r="A250" s="229"/>
      <c r="B250" s="224"/>
      <c r="C250" s="224"/>
      <c r="D250" s="224"/>
      <c r="E250" s="221"/>
      <c r="F250" s="230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6"/>
    </row>
    <row r="251" spans="1:19" ht="15.75" x14ac:dyDescent="0.25">
      <c r="A251" s="229"/>
      <c r="B251" s="224"/>
      <c r="C251" s="224"/>
      <c r="D251" s="224"/>
      <c r="E251" s="221"/>
      <c r="F251" s="230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6"/>
    </row>
    <row r="252" spans="1:19" ht="15.75" x14ac:dyDescent="0.25">
      <c r="A252" s="229"/>
      <c r="B252" s="224"/>
      <c r="C252" s="224"/>
      <c r="D252" s="224"/>
      <c r="E252" s="221"/>
      <c r="F252" s="230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6"/>
    </row>
    <row r="253" spans="1:19" ht="15.75" x14ac:dyDescent="0.25">
      <c r="A253" s="229"/>
      <c r="B253" s="224"/>
      <c r="C253" s="224"/>
      <c r="D253" s="224"/>
      <c r="E253" s="221"/>
      <c r="F253" s="230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6"/>
    </row>
    <row r="254" spans="1:19" ht="15.75" x14ac:dyDescent="0.25">
      <c r="A254" s="229"/>
      <c r="B254" s="224"/>
      <c r="C254" s="224"/>
      <c r="D254" s="224"/>
      <c r="E254" s="221"/>
      <c r="F254" s="230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6"/>
    </row>
    <row r="255" spans="1:19" ht="15.75" x14ac:dyDescent="0.25">
      <c r="A255" s="229"/>
      <c r="B255" s="224"/>
      <c r="C255" s="224"/>
      <c r="D255" s="224"/>
      <c r="E255" s="221"/>
      <c r="F255" s="230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6"/>
    </row>
    <row r="256" spans="1:19" ht="15.75" x14ac:dyDescent="0.25">
      <c r="A256" s="229"/>
      <c r="B256" s="231"/>
      <c r="C256" s="231"/>
      <c r="D256" s="231"/>
      <c r="E256" s="221"/>
      <c r="F256" s="232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6"/>
    </row>
    <row r="257" spans="1:19" ht="15.75" x14ac:dyDescent="0.25">
      <c r="A257" s="229"/>
      <c r="B257" s="224"/>
      <c r="C257" s="224"/>
      <c r="D257" s="224"/>
      <c r="E257" s="221"/>
      <c r="F257" s="232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6"/>
    </row>
    <row r="258" spans="1:19" ht="15.75" x14ac:dyDescent="0.25">
      <c r="A258" s="229"/>
      <c r="B258" s="233"/>
      <c r="C258" s="233"/>
      <c r="D258" s="233"/>
      <c r="E258" s="221"/>
      <c r="F258" s="232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6"/>
    </row>
    <row r="259" spans="1:19" ht="15.75" x14ac:dyDescent="0.25">
      <c r="A259" s="229"/>
      <c r="B259" s="224"/>
      <c r="C259" s="224"/>
      <c r="D259" s="224"/>
      <c r="E259" s="221"/>
      <c r="F259" s="232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6"/>
    </row>
    <row r="260" spans="1:19" ht="15.75" x14ac:dyDescent="0.25">
      <c r="A260" s="226"/>
      <c r="B260" s="224"/>
      <c r="C260" s="224"/>
      <c r="D260" s="224"/>
      <c r="E260" s="221"/>
      <c r="F260" s="232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6"/>
    </row>
    <row r="261" spans="1:19" ht="15.75" x14ac:dyDescent="0.25">
      <c r="A261" s="226"/>
      <c r="B261" s="224"/>
      <c r="C261" s="224"/>
      <c r="D261" s="224"/>
      <c r="E261" s="221"/>
      <c r="F261" s="232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6"/>
    </row>
    <row r="262" spans="1:19" ht="15.75" x14ac:dyDescent="0.25">
      <c r="A262" s="226"/>
      <c r="B262" s="233"/>
      <c r="C262" s="233"/>
      <c r="D262" s="233"/>
      <c r="E262" s="221"/>
      <c r="F262" s="232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6"/>
    </row>
    <row r="263" spans="1:19" ht="15.75" x14ac:dyDescent="0.25">
      <c r="A263" s="226"/>
      <c r="B263" s="234"/>
      <c r="C263" s="234"/>
      <c r="D263" s="234"/>
      <c r="E263" s="221"/>
      <c r="F263" s="232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6"/>
    </row>
    <row r="264" spans="1:19" ht="15.75" x14ac:dyDescent="0.25">
      <c r="A264" s="235"/>
      <c r="B264" s="236"/>
      <c r="C264" s="236"/>
      <c r="D264" s="236"/>
      <c r="E264" s="221"/>
      <c r="F264" s="232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6"/>
    </row>
    <row r="265" spans="1:19" ht="15.75" x14ac:dyDescent="0.25">
      <c r="A265" s="237"/>
      <c r="B265" s="214"/>
      <c r="C265" s="214"/>
      <c r="D265" s="214"/>
      <c r="E265" s="210"/>
      <c r="F265" s="238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6"/>
    </row>
    <row r="266" spans="1:19" ht="15.75" x14ac:dyDescent="0.25">
      <c r="A266" s="237"/>
      <c r="B266" s="240"/>
      <c r="C266" s="240"/>
      <c r="D266" s="240"/>
      <c r="E266" s="210"/>
      <c r="F266" s="238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6"/>
    </row>
    <row r="267" spans="1:19" ht="15.75" x14ac:dyDescent="0.25">
      <c r="A267" s="207"/>
      <c r="B267" s="241"/>
      <c r="C267" s="241"/>
      <c r="D267" s="241"/>
      <c r="E267" s="221"/>
      <c r="F267" s="232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6"/>
    </row>
    <row r="268" spans="1:19" ht="15.75" x14ac:dyDescent="0.25">
      <c r="A268" s="217"/>
      <c r="B268" s="242"/>
      <c r="C268" s="242"/>
      <c r="D268" s="242"/>
      <c r="E268" s="221"/>
      <c r="F268" s="232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6"/>
    </row>
    <row r="269" spans="1:19" ht="15.75" x14ac:dyDescent="0.25">
      <c r="A269" s="226"/>
      <c r="B269" s="242"/>
      <c r="C269" s="242"/>
      <c r="D269" s="242"/>
      <c r="E269" s="221"/>
      <c r="F269" s="232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6"/>
    </row>
    <row r="270" spans="1:19" ht="15.75" x14ac:dyDescent="0.25">
      <c r="A270" s="226"/>
      <c r="B270" s="242"/>
      <c r="C270" s="242"/>
      <c r="D270" s="242"/>
      <c r="E270" s="221"/>
      <c r="F270" s="232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6"/>
    </row>
    <row r="271" spans="1:19" ht="15.75" x14ac:dyDescent="0.25">
      <c r="A271" s="226"/>
      <c r="B271" s="242"/>
      <c r="C271" s="242"/>
      <c r="D271" s="242"/>
      <c r="E271" s="221"/>
      <c r="F271" s="232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6"/>
    </row>
    <row r="272" spans="1:19" ht="15.75" x14ac:dyDescent="0.25">
      <c r="A272" s="226"/>
      <c r="B272" s="242"/>
      <c r="C272" s="242"/>
      <c r="D272" s="242"/>
      <c r="E272" s="221"/>
      <c r="F272" s="232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6"/>
    </row>
    <row r="273" spans="1:19" ht="15.75" x14ac:dyDescent="0.25">
      <c r="A273" s="226"/>
      <c r="B273" s="227"/>
      <c r="C273" s="227"/>
      <c r="D273" s="227"/>
      <c r="E273" s="225"/>
      <c r="F273" s="222"/>
      <c r="G273" s="225"/>
      <c r="H273" s="225"/>
      <c r="I273" s="225"/>
      <c r="J273" s="225"/>
      <c r="K273" s="225"/>
      <c r="L273" s="225"/>
      <c r="M273" s="225"/>
      <c r="N273" s="210"/>
      <c r="O273" s="225"/>
      <c r="P273" s="225"/>
      <c r="Q273" s="225"/>
      <c r="R273" s="225"/>
      <c r="S273" s="6"/>
    </row>
    <row r="274" spans="1:19" ht="15.75" x14ac:dyDescent="0.25">
      <c r="A274" s="226"/>
      <c r="B274" s="243"/>
      <c r="C274" s="243"/>
      <c r="D274" s="243"/>
      <c r="E274" s="244"/>
      <c r="F274" s="222"/>
      <c r="G274" s="225"/>
      <c r="H274" s="225"/>
      <c r="I274" s="225"/>
      <c r="J274" s="225"/>
      <c r="K274" s="225"/>
      <c r="L274" s="225"/>
      <c r="M274" s="225"/>
      <c r="N274" s="210"/>
      <c r="O274" s="225"/>
      <c r="P274" s="225"/>
      <c r="Q274" s="225"/>
      <c r="R274" s="225"/>
      <c r="S274" s="6"/>
    </row>
    <row r="275" spans="1:19" ht="15.75" x14ac:dyDescent="0.25">
      <c r="A275" s="229"/>
      <c r="B275" s="243"/>
      <c r="C275" s="243"/>
      <c r="D275" s="243"/>
      <c r="E275" s="244"/>
      <c r="F275" s="222"/>
      <c r="G275" s="225"/>
      <c r="H275" s="225"/>
      <c r="I275" s="225"/>
      <c r="J275" s="225"/>
      <c r="K275" s="225"/>
      <c r="L275" s="225"/>
      <c r="M275" s="225"/>
      <c r="N275" s="210"/>
      <c r="O275" s="225"/>
      <c r="P275" s="225"/>
      <c r="Q275" s="225"/>
      <c r="R275" s="225"/>
      <c r="S275" s="6"/>
    </row>
    <row r="276" spans="1:19" ht="15.75" x14ac:dyDescent="0.25">
      <c r="A276" s="229"/>
      <c r="B276" s="243"/>
      <c r="C276" s="243"/>
      <c r="D276" s="243"/>
      <c r="E276" s="244"/>
      <c r="F276" s="222"/>
      <c r="G276" s="225"/>
      <c r="H276" s="225"/>
      <c r="I276" s="225"/>
      <c r="J276" s="225"/>
      <c r="K276" s="225"/>
      <c r="L276" s="225"/>
      <c r="M276" s="225"/>
      <c r="N276" s="210"/>
      <c r="O276" s="225"/>
      <c r="P276" s="225"/>
      <c r="Q276" s="225"/>
      <c r="R276" s="225"/>
      <c r="S276" s="6"/>
    </row>
    <row r="277" spans="1:19" ht="15.75" x14ac:dyDescent="0.25">
      <c r="A277" s="229"/>
      <c r="B277" s="243"/>
      <c r="C277" s="243"/>
      <c r="D277" s="243"/>
      <c r="E277" s="244"/>
      <c r="F277" s="222"/>
      <c r="G277" s="225"/>
      <c r="H277" s="225"/>
      <c r="I277" s="225"/>
      <c r="J277" s="225"/>
      <c r="K277" s="225"/>
      <c r="L277" s="225"/>
      <c r="M277" s="225"/>
      <c r="N277" s="210"/>
      <c r="O277" s="225"/>
      <c r="P277" s="225"/>
      <c r="Q277" s="225"/>
      <c r="R277" s="225"/>
      <c r="S277" s="6"/>
    </row>
    <row r="278" spans="1:19" ht="15.75" x14ac:dyDescent="0.25">
      <c r="A278" s="229"/>
      <c r="B278" s="243"/>
      <c r="C278" s="243"/>
      <c r="D278" s="243"/>
      <c r="E278" s="244"/>
      <c r="F278" s="222"/>
      <c r="G278" s="225"/>
      <c r="H278" s="225"/>
      <c r="I278" s="225"/>
      <c r="J278" s="225"/>
      <c r="K278" s="225"/>
      <c r="L278" s="225"/>
      <c r="M278" s="225"/>
      <c r="N278" s="210"/>
      <c r="O278" s="225"/>
      <c r="P278" s="225"/>
      <c r="Q278" s="225"/>
      <c r="R278" s="225"/>
      <c r="S278" s="6"/>
    </row>
    <row r="279" spans="1:19" ht="15.75" x14ac:dyDescent="0.25">
      <c r="A279" s="229"/>
      <c r="B279" s="243"/>
      <c r="C279" s="243"/>
      <c r="D279" s="243"/>
      <c r="E279" s="244"/>
      <c r="F279" s="222"/>
      <c r="G279" s="225"/>
      <c r="H279" s="225"/>
      <c r="I279" s="225"/>
      <c r="J279" s="225"/>
      <c r="K279" s="225"/>
      <c r="L279" s="225"/>
      <c r="M279" s="225"/>
      <c r="N279" s="210"/>
      <c r="O279" s="225"/>
      <c r="P279" s="225"/>
      <c r="Q279" s="225"/>
      <c r="R279" s="225"/>
      <c r="S279" s="6"/>
    </row>
    <row r="280" spans="1:19" ht="15.75" x14ac:dyDescent="0.25">
      <c r="A280" s="229"/>
      <c r="B280" s="245"/>
      <c r="C280" s="245"/>
      <c r="D280" s="245"/>
      <c r="E280" s="210"/>
      <c r="F280" s="232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6"/>
    </row>
    <row r="281" spans="1:19" ht="15.75" x14ac:dyDescent="0.25">
      <c r="A281" s="229"/>
      <c r="B281" s="246"/>
      <c r="C281" s="246"/>
      <c r="D281" s="246"/>
      <c r="E281" s="210"/>
      <c r="F281" s="232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6"/>
    </row>
    <row r="282" spans="1:19" ht="15.75" x14ac:dyDescent="0.25">
      <c r="A282" s="247"/>
      <c r="B282" s="246"/>
      <c r="C282" s="246"/>
      <c r="D282" s="246"/>
      <c r="E282" s="210"/>
      <c r="F282" s="232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6"/>
    </row>
    <row r="283" spans="1:19" ht="15.75" x14ac:dyDescent="0.25">
      <c r="A283" s="247"/>
      <c r="B283" s="248"/>
      <c r="C283" s="248"/>
      <c r="D283" s="248"/>
      <c r="E283" s="210"/>
      <c r="F283" s="232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6"/>
    </row>
    <row r="284" spans="1:19" ht="15.75" x14ac:dyDescent="0.25">
      <c r="A284" s="247"/>
      <c r="B284" s="246"/>
      <c r="C284" s="246"/>
      <c r="D284" s="246"/>
      <c r="E284" s="210"/>
      <c r="F284" s="232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6"/>
    </row>
    <row r="285" spans="1:19" ht="15.75" x14ac:dyDescent="0.25">
      <c r="A285" s="247"/>
      <c r="B285" s="246"/>
      <c r="C285" s="246"/>
      <c r="D285" s="246"/>
      <c r="E285" s="210"/>
      <c r="F285" s="232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6"/>
    </row>
    <row r="286" spans="1:19" ht="15.75" x14ac:dyDescent="0.25">
      <c r="A286" s="247"/>
      <c r="B286" s="246"/>
      <c r="C286" s="246"/>
      <c r="D286" s="246"/>
      <c r="E286" s="210"/>
      <c r="F286" s="232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6"/>
    </row>
    <row r="287" spans="1:19" ht="15.75" x14ac:dyDescent="0.25">
      <c r="A287" s="247"/>
      <c r="B287" s="248"/>
      <c r="C287" s="248"/>
      <c r="D287" s="248"/>
      <c r="E287" s="210"/>
      <c r="F287" s="232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6"/>
    </row>
    <row r="288" spans="1:19" ht="15.75" x14ac:dyDescent="0.25">
      <c r="A288" s="247"/>
      <c r="B288" s="246"/>
      <c r="C288" s="246"/>
      <c r="D288" s="246"/>
      <c r="E288" s="210"/>
      <c r="F288" s="232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6"/>
    </row>
    <row r="289" spans="1:19" ht="15.75" x14ac:dyDescent="0.25">
      <c r="A289" s="247"/>
      <c r="B289" s="246"/>
      <c r="C289" s="246"/>
      <c r="D289" s="246"/>
      <c r="E289" s="210"/>
      <c r="F289" s="232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6"/>
    </row>
    <row r="290" spans="1:19" ht="15.75" x14ac:dyDescent="0.25">
      <c r="A290" s="247"/>
      <c r="B290" s="248"/>
      <c r="C290" s="248"/>
      <c r="D290" s="248"/>
      <c r="E290" s="210"/>
      <c r="F290" s="232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6"/>
    </row>
    <row r="291" spans="1:19" ht="15.75" x14ac:dyDescent="0.25">
      <c r="A291" s="247"/>
      <c r="B291" s="248"/>
      <c r="C291" s="248"/>
      <c r="D291" s="248"/>
      <c r="E291" s="210"/>
      <c r="F291" s="232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6"/>
    </row>
    <row r="292" spans="1:19" ht="15.75" x14ac:dyDescent="0.25">
      <c r="A292" s="247"/>
      <c r="B292" s="246"/>
      <c r="C292" s="246"/>
      <c r="D292" s="246"/>
      <c r="E292" s="210"/>
      <c r="F292" s="232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6"/>
    </row>
    <row r="293" spans="1:19" ht="15.75" x14ac:dyDescent="0.25">
      <c r="A293" s="247"/>
      <c r="B293" s="246"/>
      <c r="C293" s="246"/>
      <c r="D293" s="246"/>
      <c r="E293" s="210"/>
      <c r="F293" s="232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6"/>
    </row>
    <row r="294" spans="1:19" ht="15.75" x14ac:dyDescent="0.25">
      <c r="A294" s="247"/>
      <c r="B294" s="246"/>
      <c r="C294" s="246"/>
      <c r="D294" s="246"/>
      <c r="E294" s="210"/>
      <c r="F294" s="232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6"/>
    </row>
    <row r="295" spans="1:19" ht="15.75" x14ac:dyDescent="0.25">
      <c r="A295" s="247"/>
      <c r="B295" s="248"/>
      <c r="C295" s="248"/>
      <c r="D295" s="248"/>
      <c r="E295" s="210"/>
      <c r="F295" s="232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6"/>
    </row>
    <row r="296" spans="1:19" ht="15.75" x14ac:dyDescent="0.25">
      <c r="A296" s="247"/>
      <c r="B296" s="183"/>
      <c r="C296" s="183"/>
      <c r="D296" s="183"/>
      <c r="E296" s="221"/>
      <c r="F296" s="230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6"/>
    </row>
    <row r="297" spans="1:19" ht="15.75" x14ac:dyDescent="0.25">
      <c r="A297" s="247"/>
      <c r="B297" s="185"/>
      <c r="C297" s="185"/>
      <c r="D297" s="185"/>
      <c r="E297" s="221"/>
      <c r="F297" s="230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6"/>
    </row>
    <row r="298" spans="1:19" ht="15.75" x14ac:dyDescent="0.25">
      <c r="A298" s="249"/>
      <c r="B298" s="185"/>
      <c r="C298" s="185"/>
      <c r="D298" s="185"/>
      <c r="E298" s="221"/>
      <c r="F298" s="230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6"/>
    </row>
    <row r="299" spans="1:19" ht="15.75" x14ac:dyDescent="0.25">
      <c r="A299" s="249"/>
      <c r="B299" s="185"/>
      <c r="C299" s="185"/>
      <c r="D299" s="185"/>
      <c r="E299" s="221"/>
      <c r="F299" s="230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6"/>
    </row>
    <row r="300" spans="1:19" ht="15.75" x14ac:dyDescent="0.25">
      <c r="A300" s="249"/>
      <c r="B300" s="183"/>
      <c r="C300" s="183"/>
      <c r="D300" s="183"/>
      <c r="E300" s="221"/>
      <c r="F300" s="232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6"/>
    </row>
    <row r="301" spans="1:19" ht="15.75" x14ac:dyDescent="0.25">
      <c r="A301" s="249"/>
      <c r="B301" s="240"/>
      <c r="C301" s="240"/>
      <c r="D301" s="240"/>
      <c r="E301" s="250"/>
      <c r="F301" s="251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6"/>
    </row>
    <row r="302" spans="1:19" ht="15.75" x14ac:dyDescent="0.25">
      <c r="A302" s="235"/>
      <c r="B302" s="214"/>
      <c r="C302" s="214"/>
      <c r="D302" s="214"/>
      <c r="E302" s="215"/>
      <c r="F302" s="238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6"/>
    </row>
    <row r="303" spans="1:19" ht="15.75" x14ac:dyDescent="0.25">
      <c r="A303" s="217"/>
      <c r="B303" s="214"/>
      <c r="C303" s="214"/>
      <c r="D303" s="214"/>
      <c r="E303" s="215"/>
      <c r="F303" s="238"/>
      <c r="G303" s="252"/>
      <c r="H303" s="252"/>
      <c r="I303" s="252"/>
      <c r="J303" s="239"/>
      <c r="K303" s="239"/>
      <c r="L303" s="239"/>
      <c r="M303" s="239"/>
      <c r="N303" s="239"/>
      <c r="O303" s="253"/>
      <c r="P303" s="253"/>
      <c r="Q303" s="253"/>
      <c r="R303" s="253"/>
      <c r="S303" s="6"/>
    </row>
    <row r="304" spans="1:19" x14ac:dyDescent="0.25">
      <c r="A304" s="217"/>
      <c r="B304" s="204"/>
      <c r="C304" s="204"/>
      <c r="D304" s="204"/>
      <c r="E304" s="205"/>
      <c r="F304" s="205"/>
      <c r="G304" s="205"/>
      <c r="H304" s="205"/>
      <c r="I304" s="205"/>
      <c r="J304" s="204"/>
      <c r="K304" s="205"/>
      <c r="L304" s="205"/>
      <c r="M304" s="205"/>
      <c r="N304" s="205"/>
      <c r="O304" s="205"/>
      <c r="P304" s="205"/>
      <c r="Q304" s="205"/>
      <c r="R304" s="205"/>
      <c r="S304" s="6"/>
    </row>
    <row r="305" spans="1:19" ht="15.75" x14ac:dyDescent="0.25">
      <c r="A305" s="254"/>
      <c r="B305" s="206"/>
      <c r="C305" s="206"/>
      <c r="D305" s="206"/>
      <c r="E305" s="207"/>
      <c r="F305" s="208"/>
      <c r="G305" s="209"/>
      <c r="H305" s="206"/>
      <c r="I305" s="206"/>
      <c r="J305" s="210"/>
      <c r="K305" s="207"/>
      <c r="L305" s="207"/>
      <c r="M305" s="207"/>
      <c r="N305" s="207"/>
      <c r="O305" s="207"/>
      <c r="P305" s="207"/>
      <c r="Q305" s="207"/>
      <c r="R305" s="207"/>
      <c r="S305" s="6"/>
    </row>
    <row r="306" spans="1:19" x14ac:dyDescent="0.25">
      <c r="A306" s="204"/>
      <c r="B306" s="211"/>
      <c r="C306" s="211"/>
      <c r="D306" s="211"/>
      <c r="E306" s="212"/>
      <c r="F306" s="213"/>
      <c r="G306" s="212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6"/>
    </row>
    <row r="307" spans="1:19" ht="15.75" x14ac:dyDescent="0.25">
      <c r="A307" s="207"/>
      <c r="B307" s="214"/>
      <c r="C307" s="214"/>
      <c r="D307" s="214"/>
      <c r="E307" s="215"/>
      <c r="F307" s="216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6"/>
    </row>
    <row r="308" spans="1:19" ht="15.75" x14ac:dyDescent="0.25">
      <c r="A308" s="217"/>
      <c r="B308" s="214"/>
      <c r="C308" s="214"/>
      <c r="D308" s="214"/>
      <c r="E308" s="218"/>
      <c r="F308" s="219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6"/>
    </row>
    <row r="309" spans="1:19" ht="15.75" x14ac:dyDescent="0.25">
      <c r="A309" s="207"/>
      <c r="B309" s="255"/>
      <c r="C309" s="255"/>
      <c r="D309" s="255"/>
      <c r="E309" s="210"/>
      <c r="F309" s="256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6"/>
    </row>
    <row r="310" spans="1:19" x14ac:dyDescent="0.25">
      <c r="A310" s="207"/>
      <c r="B310" s="257"/>
      <c r="C310" s="257"/>
      <c r="D310" s="257"/>
      <c r="E310" s="210"/>
      <c r="F310" s="219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6"/>
    </row>
    <row r="311" spans="1:19" ht="15.75" x14ac:dyDescent="0.25">
      <c r="A311" s="237"/>
      <c r="B311" s="241"/>
      <c r="C311" s="241"/>
      <c r="D311" s="241"/>
      <c r="E311" s="221"/>
      <c r="F311" s="230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6"/>
    </row>
    <row r="312" spans="1:19" ht="15.75" x14ac:dyDescent="0.25">
      <c r="A312" s="237"/>
      <c r="B312" s="224"/>
      <c r="C312" s="224"/>
      <c r="D312" s="224"/>
      <c r="E312" s="221"/>
      <c r="F312" s="230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6"/>
    </row>
    <row r="313" spans="1:19" ht="15.75" x14ac:dyDescent="0.25">
      <c r="A313" s="226"/>
      <c r="B313" s="224"/>
      <c r="C313" s="224"/>
      <c r="D313" s="224"/>
      <c r="E313" s="221"/>
      <c r="F313" s="230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6"/>
    </row>
    <row r="314" spans="1:19" ht="15.75" x14ac:dyDescent="0.25">
      <c r="A314" s="226"/>
      <c r="B314" s="224"/>
      <c r="C314" s="224"/>
      <c r="D314" s="224"/>
      <c r="E314" s="221"/>
      <c r="F314" s="230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6"/>
    </row>
    <row r="315" spans="1:19" ht="15.75" x14ac:dyDescent="0.25">
      <c r="A315" s="226"/>
      <c r="B315" s="224"/>
      <c r="C315" s="224"/>
      <c r="D315" s="224"/>
      <c r="E315" s="221"/>
      <c r="F315" s="230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6"/>
    </row>
    <row r="316" spans="1:19" ht="15.75" x14ac:dyDescent="0.25">
      <c r="A316" s="226"/>
      <c r="B316" s="224"/>
      <c r="C316" s="224"/>
      <c r="D316" s="224"/>
      <c r="E316" s="221"/>
      <c r="F316" s="230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6"/>
    </row>
    <row r="317" spans="1:19" ht="15.75" x14ac:dyDescent="0.25">
      <c r="A317" s="226"/>
      <c r="B317" s="183"/>
      <c r="C317" s="183"/>
      <c r="D317" s="183"/>
      <c r="E317" s="184"/>
      <c r="F317" s="230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6"/>
    </row>
    <row r="318" spans="1:19" ht="15.75" x14ac:dyDescent="0.25">
      <c r="A318" s="226"/>
      <c r="B318" s="224"/>
      <c r="C318" s="224"/>
      <c r="D318" s="224"/>
      <c r="E318" s="221"/>
      <c r="F318" s="232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6"/>
    </row>
    <row r="319" spans="1:19" ht="15.75" x14ac:dyDescent="0.25">
      <c r="A319" s="226"/>
      <c r="B319" s="224"/>
      <c r="C319" s="224"/>
      <c r="D319" s="224"/>
      <c r="E319" s="221"/>
      <c r="F319" s="232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6"/>
    </row>
    <row r="320" spans="1:19" ht="15.75" x14ac:dyDescent="0.25">
      <c r="A320" s="226"/>
      <c r="B320" s="258"/>
      <c r="C320" s="258"/>
      <c r="D320" s="258"/>
      <c r="E320" s="221"/>
      <c r="F320" s="232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6"/>
    </row>
    <row r="321" spans="1:19" ht="15.75" x14ac:dyDescent="0.25">
      <c r="A321" s="226"/>
      <c r="B321" s="259"/>
      <c r="C321" s="259"/>
      <c r="D321" s="259"/>
      <c r="E321" s="221"/>
      <c r="F321" s="232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6"/>
    </row>
    <row r="322" spans="1:19" ht="15.75" x14ac:dyDescent="0.25">
      <c r="A322" s="226"/>
      <c r="B322" s="259"/>
      <c r="C322" s="259"/>
      <c r="D322" s="259"/>
      <c r="E322" s="221"/>
      <c r="F322" s="232"/>
      <c r="G322" s="223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6"/>
    </row>
    <row r="323" spans="1:19" ht="15.75" x14ac:dyDescent="0.25">
      <c r="A323" s="226"/>
      <c r="B323" s="259"/>
      <c r="C323" s="259"/>
      <c r="D323" s="259"/>
      <c r="E323" s="221"/>
      <c r="F323" s="232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6"/>
    </row>
    <row r="324" spans="1:19" ht="15.75" x14ac:dyDescent="0.25">
      <c r="A324" s="226"/>
      <c r="B324" s="233"/>
      <c r="C324" s="233"/>
      <c r="D324" s="233"/>
      <c r="E324" s="221"/>
      <c r="F324" s="232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6"/>
    </row>
    <row r="325" spans="1:19" ht="15.75" x14ac:dyDescent="0.25">
      <c r="A325" s="226"/>
      <c r="B325" s="234"/>
      <c r="C325" s="234"/>
      <c r="D325" s="234"/>
      <c r="E325" s="221"/>
      <c r="F325" s="232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6"/>
    </row>
    <row r="326" spans="1:19" ht="15.75" x14ac:dyDescent="0.25">
      <c r="A326" s="235"/>
      <c r="B326" s="236"/>
      <c r="C326" s="236"/>
      <c r="D326" s="236"/>
      <c r="E326" s="221"/>
      <c r="F326" s="232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6"/>
    </row>
    <row r="327" spans="1:19" ht="15.75" x14ac:dyDescent="0.25">
      <c r="A327" s="237"/>
      <c r="B327" s="214"/>
      <c r="C327" s="214"/>
      <c r="D327" s="214"/>
      <c r="E327" s="210"/>
      <c r="F327" s="238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6"/>
    </row>
    <row r="328" spans="1:19" ht="15.75" x14ac:dyDescent="0.25">
      <c r="A328" s="237"/>
      <c r="B328" s="240"/>
      <c r="C328" s="240"/>
      <c r="D328" s="240"/>
      <c r="E328" s="210"/>
      <c r="F328" s="238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6"/>
    </row>
    <row r="329" spans="1:19" ht="15.75" x14ac:dyDescent="0.25">
      <c r="A329" s="207"/>
      <c r="B329" s="241"/>
      <c r="C329" s="241"/>
      <c r="D329" s="241"/>
      <c r="E329" s="221"/>
      <c r="F329" s="232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6"/>
    </row>
    <row r="330" spans="1:19" ht="15.75" x14ac:dyDescent="0.25">
      <c r="A330" s="217"/>
      <c r="B330" s="242"/>
      <c r="C330" s="242"/>
      <c r="D330" s="242"/>
      <c r="E330" s="221"/>
      <c r="F330" s="232"/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6"/>
    </row>
    <row r="331" spans="1:19" ht="15.75" x14ac:dyDescent="0.25">
      <c r="A331" s="226"/>
      <c r="B331" s="242"/>
      <c r="C331" s="242"/>
      <c r="D331" s="242"/>
      <c r="E331" s="221"/>
      <c r="F331" s="232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6"/>
    </row>
    <row r="332" spans="1:19" ht="15.75" x14ac:dyDescent="0.25">
      <c r="A332" s="226"/>
      <c r="B332" s="242"/>
      <c r="C332" s="242"/>
      <c r="D332" s="242"/>
      <c r="E332" s="221"/>
      <c r="F332" s="232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6"/>
    </row>
    <row r="333" spans="1:19" ht="15.75" x14ac:dyDescent="0.25">
      <c r="A333" s="226"/>
      <c r="B333" s="227"/>
      <c r="C333" s="227"/>
      <c r="D333" s="227"/>
      <c r="E333" s="225"/>
      <c r="F333" s="222"/>
      <c r="G333" s="225"/>
      <c r="H333" s="225"/>
      <c r="I333" s="225"/>
      <c r="J333" s="225"/>
      <c r="K333" s="225"/>
      <c r="L333" s="225"/>
      <c r="M333" s="225"/>
      <c r="N333" s="210"/>
      <c r="O333" s="225"/>
      <c r="P333" s="225"/>
      <c r="Q333" s="225"/>
      <c r="R333" s="225"/>
      <c r="S333" s="6"/>
    </row>
    <row r="334" spans="1:19" ht="15.75" x14ac:dyDescent="0.25">
      <c r="A334" s="226"/>
      <c r="B334" s="228"/>
      <c r="C334" s="228"/>
      <c r="D334" s="228"/>
      <c r="E334" s="225"/>
      <c r="F334" s="222"/>
      <c r="G334" s="225"/>
      <c r="H334" s="225"/>
      <c r="I334" s="225"/>
      <c r="J334" s="225"/>
      <c r="K334" s="225"/>
      <c r="L334" s="225"/>
      <c r="M334" s="225"/>
      <c r="N334" s="210"/>
      <c r="O334" s="225"/>
      <c r="P334" s="225"/>
      <c r="Q334" s="225"/>
      <c r="R334" s="225"/>
      <c r="S334" s="6"/>
    </row>
    <row r="335" spans="1:19" ht="15.75" x14ac:dyDescent="0.25">
      <c r="A335" s="260"/>
      <c r="B335" s="228"/>
      <c r="C335" s="228"/>
      <c r="D335" s="228"/>
      <c r="E335" s="225"/>
      <c r="F335" s="222"/>
      <c r="G335" s="225"/>
      <c r="H335" s="225"/>
      <c r="I335" s="225"/>
      <c r="J335" s="225"/>
      <c r="K335" s="225"/>
      <c r="L335" s="225"/>
      <c r="M335" s="225"/>
      <c r="N335" s="210"/>
      <c r="O335" s="225"/>
      <c r="P335" s="225"/>
      <c r="Q335" s="225"/>
      <c r="R335" s="225"/>
      <c r="S335" s="6"/>
    </row>
    <row r="336" spans="1:19" ht="15.75" x14ac:dyDescent="0.25">
      <c r="A336" s="260"/>
      <c r="B336" s="228"/>
      <c r="C336" s="228"/>
      <c r="D336" s="228"/>
      <c r="E336" s="225"/>
      <c r="F336" s="222"/>
      <c r="G336" s="225"/>
      <c r="H336" s="225"/>
      <c r="I336" s="225"/>
      <c r="J336" s="225"/>
      <c r="K336" s="225"/>
      <c r="L336" s="225"/>
      <c r="M336" s="225"/>
      <c r="N336" s="210"/>
      <c r="O336" s="225"/>
      <c r="P336" s="225"/>
      <c r="Q336" s="225"/>
      <c r="R336" s="225"/>
      <c r="S336" s="6"/>
    </row>
    <row r="337" spans="1:19" ht="15.75" x14ac:dyDescent="0.25">
      <c r="A337" s="260"/>
      <c r="B337" s="228"/>
      <c r="C337" s="228"/>
      <c r="D337" s="228"/>
      <c r="E337" s="225"/>
      <c r="F337" s="222"/>
      <c r="G337" s="225"/>
      <c r="H337" s="225"/>
      <c r="I337" s="225"/>
      <c r="J337" s="225"/>
      <c r="K337" s="225"/>
      <c r="L337" s="225"/>
      <c r="M337" s="225"/>
      <c r="N337" s="210"/>
      <c r="O337" s="225"/>
      <c r="P337" s="225"/>
      <c r="Q337" s="225"/>
      <c r="R337" s="225"/>
      <c r="S337" s="6"/>
    </row>
    <row r="338" spans="1:19" ht="15.75" x14ac:dyDescent="0.25">
      <c r="A338" s="260"/>
      <c r="B338" s="228"/>
      <c r="C338" s="228"/>
      <c r="D338" s="228"/>
      <c r="E338" s="225"/>
      <c r="F338" s="222"/>
      <c r="G338" s="225"/>
      <c r="H338" s="225"/>
      <c r="I338" s="225"/>
      <c r="J338" s="225"/>
      <c r="K338" s="225"/>
      <c r="L338" s="225"/>
      <c r="M338" s="225"/>
      <c r="N338" s="210"/>
      <c r="O338" s="225"/>
      <c r="P338" s="225"/>
      <c r="Q338" s="225"/>
      <c r="R338" s="225"/>
      <c r="S338" s="6"/>
    </row>
    <row r="339" spans="1:19" ht="15.75" x14ac:dyDescent="0.25">
      <c r="A339" s="260"/>
      <c r="B339" s="228"/>
      <c r="C339" s="228"/>
      <c r="D339" s="228"/>
      <c r="E339" s="225"/>
      <c r="F339" s="222"/>
      <c r="G339" s="225"/>
      <c r="H339" s="225"/>
      <c r="I339" s="225"/>
      <c r="J339" s="225"/>
      <c r="K339" s="225"/>
      <c r="L339" s="225"/>
      <c r="M339" s="225"/>
      <c r="N339" s="210"/>
      <c r="O339" s="225"/>
      <c r="P339" s="225"/>
      <c r="Q339" s="225"/>
      <c r="R339" s="225"/>
      <c r="S339" s="6"/>
    </row>
    <row r="340" spans="1:19" ht="15.75" x14ac:dyDescent="0.25">
      <c r="A340" s="260"/>
      <c r="B340" s="228"/>
      <c r="C340" s="228"/>
      <c r="D340" s="228"/>
      <c r="E340" s="225"/>
      <c r="F340" s="222"/>
      <c r="G340" s="225"/>
      <c r="H340" s="225"/>
      <c r="I340" s="225"/>
      <c r="J340" s="225"/>
      <c r="K340" s="225"/>
      <c r="L340" s="225"/>
      <c r="M340" s="225"/>
      <c r="N340" s="210"/>
      <c r="O340" s="225"/>
      <c r="P340" s="225"/>
      <c r="Q340" s="225"/>
      <c r="R340" s="225"/>
      <c r="S340" s="6"/>
    </row>
    <row r="341" spans="1:19" ht="15.75" x14ac:dyDescent="0.25">
      <c r="A341" s="260"/>
      <c r="B341" s="228"/>
      <c r="C341" s="228"/>
      <c r="D341" s="228"/>
      <c r="E341" s="225"/>
      <c r="F341" s="222"/>
      <c r="G341" s="225"/>
      <c r="H341" s="225"/>
      <c r="I341" s="225"/>
      <c r="J341" s="225"/>
      <c r="K341" s="225"/>
      <c r="L341" s="225"/>
      <c r="M341" s="225"/>
      <c r="N341" s="210"/>
      <c r="O341" s="225"/>
      <c r="P341" s="225"/>
      <c r="Q341" s="225"/>
      <c r="R341" s="225"/>
      <c r="S341" s="6"/>
    </row>
    <row r="342" spans="1:19" ht="15.75" x14ac:dyDescent="0.25">
      <c r="A342" s="260"/>
      <c r="B342" s="228"/>
      <c r="C342" s="228"/>
      <c r="D342" s="228"/>
      <c r="E342" s="225"/>
      <c r="F342" s="222"/>
      <c r="G342" s="225"/>
      <c r="H342" s="225"/>
      <c r="I342" s="225"/>
      <c r="J342" s="225"/>
      <c r="K342" s="225"/>
      <c r="L342" s="225"/>
      <c r="M342" s="225"/>
      <c r="N342" s="210"/>
      <c r="O342" s="225"/>
      <c r="P342" s="225"/>
      <c r="Q342" s="225"/>
      <c r="R342" s="225"/>
      <c r="S342" s="6"/>
    </row>
    <row r="343" spans="1:19" ht="15.75" x14ac:dyDescent="0.25">
      <c r="A343" s="260"/>
      <c r="B343" s="241"/>
      <c r="C343" s="241"/>
      <c r="D343" s="241"/>
      <c r="E343" s="221"/>
      <c r="F343" s="232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6"/>
    </row>
    <row r="344" spans="1:19" ht="15.75" x14ac:dyDescent="0.25">
      <c r="A344" s="260"/>
      <c r="B344" s="242"/>
      <c r="C344" s="242"/>
      <c r="D344" s="242"/>
      <c r="E344" s="221"/>
      <c r="F344" s="232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6"/>
    </row>
    <row r="345" spans="1:19" ht="15.75" x14ac:dyDescent="0.25">
      <c r="A345" s="249"/>
      <c r="B345" s="177"/>
      <c r="C345" s="177"/>
      <c r="D345" s="177"/>
      <c r="E345" s="210"/>
      <c r="F345" s="256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6"/>
    </row>
    <row r="346" spans="1:19" ht="15.75" x14ac:dyDescent="0.25">
      <c r="A346" s="249"/>
      <c r="B346" s="178"/>
      <c r="C346" s="178"/>
      <c r="D346" s="178"/>
      <c r="E346" s="210"/>
      <c r="F346" s="256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6"/>
    </row>
    <row r="347" spans="1:19" ht="15.75" x14ac:dyDescent="0.25">
      <c r="A347" s="237"/>
      <c r="B347" s="261"/>
      <c r="C347" s="261"/>
      <c r="D347" s="261"/>
      <c r="E347" s="210"/>
      <c r="F347" s="256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6"/>
    </row>
    <row r="348" spans="1:19" ht="15.75" x14ac:dyDescent="0.25">
      <c r="A348" s="237"/>
      <c r="B348" s="178"/>
      <c r="C348" s="178"/>
      <c r="D348" s="178"/>
      <c r="E348" s="210"/>
      <c r="F348" s="256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6"/>
    </row>
    <row r="349" spans="1:19" ht="15.75" x14ac:dyDescent="0.25">
      <c r="A349" s="237"/>
      <c r="B349" s="178"/>
      <c r="C349" s="178"/>
      <c r="D349" s="178"/>
      <c r="E349" s="210"/>
      <c r="F349" s="256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6"/>
    </row>
    <row r="350" spans="1:19" ht="15.75" x14ac:dyDescent="0.25">
      <c r="A350" s="237"/>
      <c r="B350" s="178"/>
      <c r="C350" s="178"/>
      <c r="D350" s="178"/>
      <c r="E350" s="210"/>
      <c r="F350" s="256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6"/>
    </row>
    <row r="351" spans="1:19" ht="15.75" x14ac:dyDescent="0.25">
      <c r="A351" s="237"/>
      <c r="B351" s="181"/>
      <c r="C351" s="181"/>
      <c r="D351" s="181"/>
      <c r="E351" s="210"/>
      <c r="F351" s="256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6"/>
    </row>
    <row r="352" spans="1:19" ht="15.75" x14ac:dyDescent="0.25">
      <c r="A352" s="237"/>
      <c r="B352" s="178"/>
      <c r="C352" s="178"/>
      <c r="D352" s="178"/>
      <c r="E352" s="210"/>
      <c r="F352" s="256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6"/>
    </row>
    <row r="353" spans="1:19" ht="15.75" x14ac:dyDescent="0.25">
      <c r="A353" s="237"/>
      <c r="B353" s="183"/>
      <c r="C353" s="183"/>
      <c r="D353" s="183"/>
      <c r="E353" s="184"/>
      <c r="F353" s="232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6"/>
    </row>
    <row r="354" spans="1:19" ht="15.75" x14ac:dyDescent="0.25">
      <c r="A354" s="237"/>
      <c r="B354" s="199"/>
      <c r="C354" s="199"/>
      <c r="D354" s="199"/>
      <c r="E354" s="184"/>
      <c r="F354" s="232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6"/>
    </row>
    <row r="355" spans="1:19" ht="15.75" x14ac:dyDescent="0.25">
      <c r="A355" s="237"/>
      <c r="B355" s="199"/>
      <c r="C355" s="199"/>
      <c r="D355" s="199"/>
      <c r="E355" s="184"/>
      <c r="F355" s="232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6"/>
    </row>
    <row r="356" spans="1:19" ht="15.75" x14ac:dyDescent="0.25">
      <c r="A356" s="237"/>
      <c r="B356" s="199"/>
      <c r="C356" s="199"/>
      <c r="D356" s="199"/>
      <c r="E356" s="184"/>
      <c r="F356" s="232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</row>
    <row r="357" spans="1:19" ht="15.75" x14ac:dyDescent="0.25">
      <c r="A357" s="237"/>
      <c r="B357" s="262"/>
      <c r="C357" s="262"/>
      <c r="D357" s="262"/>
      <c r="E357" s="184"/>
      <c r="F357" s="232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</row>
    <row r="358" spans="1:19" ht="15.75" x14ac:dyDescent="0.25">
      <c r="A358" s="237"/>
      <c r="B358" s="183"/>
      <c r="C358" s="183"/>
      <c r="D358" s="183"/>
      <c r="E358" s="221"/>
      <c r="F358" s="232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</row>
    <row r="359" spans="1:19" ht="15.75" x14ac:dyDescent="0.25">
      <c r="A359" s="263"/>
      <c r="B359" s="240"/>
      <c r="C359" s="240"/>
      <c r="D359" s="240"/>
      <c r="E359" s="250"/>
      <c r="F359" s="251"/>
      <c r="G359" s="239"/>
      <c r="H359" s="239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</row>
    <row r="360" spans="1:19" ht="15.75" x14ac:dyDescent="0.25">
      <c r="A360" s="235"/>
      <c r="B360" s="214"/>
      <c r="C360" s="214"/>
      <c r="D360" s="214"/>
      <c r="E360" s="215"/>
      <c r="F360" s="238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</row>
    <row r="361" spans="1:19" ht="15.75" x14ac:dyDescent="0.25">
      <c r="A361" s="217"/>
      <c r="B361" s="214"/>
      <c r="C361" s="214"/>
      <c r="D361" s="214"/>
      <c r="E361" s="215"/>
      <c r="F361" s="238"/>
      <c r="G361" s="252"/>
      <c r="H361" s="252"/>
      <c r="I361" s="252"/>
      <c r="J361" s="239"/>
      <c r="K361" s="239"/>
      <c r="L361" s="239"/>
      <c r="M361" s="239"/>
      <c r="N361" s="239"/>
      <c r="O361" s="253"/>
      <c r="P361" s="253"/>
      <c r="Q361" s="253"/>
      <c r="R361" s="253"/>
    </row>
    <row r="362" spans="1:19" x14ac:dyDescent="0.25">
      <c r="A362" s="217"/>
    </row>
    <row r="363" spans="1:19" x14ac:dyDescent="0.25">
      <c r="A363" s="254"/>
    </row>
  </sheetData>
  <mergeCells count="81">
    <mergeCell ref="A347:A354"/>
    <mergeCell ref="A355:A358"/>
    <mergeCell ref="O361:R361"/>
    <mergeCell ref="A319:A321"/>
    <mergeCell ref="A322:A325"/>
    <mergeCell ref="A327:A328"/>
    <mergeCell ref="A331:A334"/>
    <mergeCell ref="A335:A344"/>
    <mergeCell ref="A345:A346"/>
    <mergeCell ref="O303:R303"/>
    <mergeCell ref="E304:I304"/>
    <mergeCell ref="K304:N304"/>
    <mergeCell ref="O304:R304"/>
    <mergeCell ref="A311:A312"/>
    <mergeCell ref="A313:A318"/>
    <mergeCell ref="A260:A263"/>
    <mergeCell ref="A265:A266"/>
    <mergeCell ref="A269:A274"/>
    <mergeCell ref="A275:A281"/>
    <mergeCell ref="A282:A297"/>
    <mergeCell ref="A298:A301"/>
    <mergeCell ref="A235:A237"/>
    <mergeCell ref="E240:I240"/>
    <mergeCell ref="K240:N240"/>
    <mergeCell ref="O240:R240"/>
    <mergeCell ref="A247:A248"/>
    <mergeCell ref="A249:A259"/>
    <mergeCell ref="A208:A209"/>
    <mergeCell ref="A212:A213"/>
    <mergeCell ref="A214:A221"/>
    <mergeCell ref="A222:A223"/>
    <mergeCell ref="A224:A226"/>
    <mergeCell ref="A227:A234"/>
    <mergeCell ref="K186:N186"/>
    <mergeCell ref="O186:R186"/>
    <mergeCell ref="A193:A198"/>
    <mergeCell ref="A199:A200"/>
    <mergeCell ref="A201:A202"/>
    <mergeCell ref="A204:A207"/>
    <mergeCell ref="A156:A163"/>
    <mergeCell ref="A164:A166"/>
    <mergeCell ref="A167:A173"/>
    <mergeCell ref="A176:A179"/>
    <mergeCell ref="A180:A183"/>
    <mergeCell ref="E186:I186"/>
    <mergeCell ref="A132:A133"/>
    <mergeCell ref="A134:A141"/>
    <mergeCell ref="A142:A143"/>
    <mergeCell ref="A145:A147"/>
    <mergeCell ref="A148:A149"/>
    <mergeCell ref="A152:A155"/>
    <mergeCell ref="A101:A115"/>
    <mergeCell ref="A116:A118"/>
    <mergeCell ref="A119:A122"/>
    <mergeCell ref="E125:I125"/>
    <mergeCell ref="K125:N125"/>
    <mergeCell ref="O125:R125"/>
    <mergeCell ref="A76:A77"/>
    <mergeCell ref="A78:A83"/>
    <mergeCell ref="A84:A85"/>
    <mergeCell ref="A86:A89"/>
    <mergeCell ref="A91:A92"/>
    <mergeCell ref="A96:A100"/>
    <mergeCell ref="A57:A60"/>
    <mergeCell ref="A62:A63"/>
    <mergeCell ref="O68:R68"/>
    <mergeCell ref="E69:I69"/>
    <mergeCell ref="K69:N69"/>
    <mergeCell ref="O69:R69"/>
    <mergeCell ref="A22:A28"/>
    <mergeCell ref="A29:A40"/>
    <mergeCell ref="A41:A43"/>
    <mergeCell ref="A44:A49"/>
    <mergeCell ref="A50:A53"/>
    <mergeCell ref="A54:A56"/>
    <mergeCell ref="E1:I1"/>
    <mergeCell ref="K1:N1"/>
    <mergeCell ref="O1:R1"/>
    <mergeCell ref="A6:A13"/>
    <mergeCell ref="A14:A16"/>
    <mergeCell ref="A17:A18"/>
  </mergeCell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Воспитатель</dc:creator>
  <cp:lastModifiedBy>Воспитатель</cp:lastModifiedBy>
  <dcterms:created xsi:type="dcterms:W3CDTF">2021-05-26T07:25:05Z</dcterms:created>
  <dcterms:modified xsi:type="dcterms:W3CDTF">2021-05-26T07:25:26Z</dcterms:modified>
</cp:coreProperties>
</file>